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3"/>
  </bookViews>
  <sheets>
    <sheet name="Меню младшие 1-4 кл" sheetId="1" r:id="rId1"/>
    <sheet name="Меню старшие 5-11 кл " sheetId="2" r:id="rId2"/>
    <sheet name="Замена 1 неделя" sheetId="3" r:id="rId3"/>
    <sheet name="Замена 2 неделя" sheetId="4" r:id="rId4"/>
    <sheet name="Меню сокращенное" sheetId="5" r:id="rId5"/>
  </sheets>
  <definedNames>
    <definedName name="_xlnm._FilterDatabase" localSheetId="0" hidden="1">'Меню младшие 1-4 кл'!$A$2:$A$186</definedName>
  </definedNames>
  <calcPr fullCalcOnLoad="1" refMode="R1C1"/>
</workbook>
</file>

<file path=xl/sharedStrings.xml><?xml version="1.0" encoding="utf-8"?>
<sst xmlns="http://schemas.openxmlformats.org/spreadsheetml/2006/main" count="793" uniqueCount="203">
  <si>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</si>
  <si>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</si>
  <si>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</si>
  <si>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</si>
  <si>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</si>
  <si>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</si>
  <si>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</si>
  <si>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</si>
  <si>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</si>
  <si>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</si>
  <si>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</si>
  <si>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</si>
  <si>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</si>
  <si>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</si>
  <si>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</si>
  <si>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</si>
  <si>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</si>
  <si>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</si>
  <si>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</si>
  <si>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</si>
  <si>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</si>
  <si>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</si>
  <si>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</si>
  <si>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</si>
  <si>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</si>
  <si>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</si>
  <si>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</si>
  <si>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</si>
  <si>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</si>
  <si>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</si>
  <si>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</si>
  <si>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</si>
  <si>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</si>
  <si>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</si>
  <si>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</si>
  <si>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</si>
  <si>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</si>
  <si>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</si>
  <si>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</si>
  <si>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</si>
  <si>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</si>
  <si>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</si>
  <si>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</si>
  <si>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</si>
  <si>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</si>
  <si>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</si>
  <si>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</si>
  <si>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</si>
  <si>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</si>
  <si>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</si>
  <si>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</si>
  <si>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</si>
  <si>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</si>
  <si>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</si>
  <si>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</si>
  <si>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>190/10</t>
  </si>
  <si>
    <t>185/10/5</t>
  </si>
  <si>
    <t>10</t>
  </si>
  <si>
    <t>ТТК</t>
  </si>
  <si>
    <t>50/200</t>
  </si>
  <si>
    <t xml:space="preserve"> 2 день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</si>
  <si>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</si>
  <si>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</si>
  <si>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</si>
  <si>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</si>
  <si>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</si>
  <si>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</si>
  <si>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</si>
  <si>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</si>
  <si>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</si>
  <si>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замена</t>
  </si>
  <si>
    <t>ГОРЯЧИЙ ЗАВТРАК</t>
  </si>
  <si>
    <t>7-11 лет</t>
  </si>
  <si>
    <t>Макаронные изделия с маслом сливочным</t>
  </si>
  <si>
    <t>Чай  с сахаром,с лимоном</t>
  </si>
  <si>
    <t>2-ая неделя</t>
  </si>
  <si>
    <t>Салат из отварной свеклы</t>
  </si>
  <si>
    <t xml:space="preserve">Чай с сахаром </t>
  </si>
  <si>
    <t>180/3</t>
  </si>
  <si>
    <t>№ 229 Сбор.рец. На прод-ию для обуч. Во всех образ.учреж-Дели 2017</t>
  </si>
  <si>
    <t>Рыба, тушенная в томате с овощами</t>
  </si>
  <si>
    <t>195/5</t>
  </si>
  <si>
    <t>Овощи тушеные с мясом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</si>
  <si>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</si>
  <si>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</si>
  <si>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</si>
  <si>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</si>
  <si>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</si>
  <si>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</si>
  <si>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№349  Сбор.рец. На прод-ию для обуч. Во всех образ.учреж-Дели 2017</t>
  </si>
  <si>
    <t>Горячий завтрак старшие классы (12лет и старше)</t>
  </si>
  <si>
    <t>Компот из сухофруктов (75С) (сахара 10г)</t>
  </si>
  <si>
    <t>ВСЕГО за 12 дней:</t>
  </si>
  <si>
    <t>В среднем на 1 учащегося в день:</t>
  </si>
  <si>
    <t>(общеобразовательные организации с режимом обучения до 6 часов)</t>
  </si>
  <si>
    <t>Горячий завтрак младшие классы          (7-11 лет)</t>
  </si>
  <si>
    <t>150</t>
  </si>
  <si>
    <t>180</t>
  </si>
  <si>
    <t>Пельмени с маслом сливочным</t>
  </si>
  <si>
    <t>Гуляш из говядины</t>
  </si>
  <si>
    <t>№ 260 Сбор.рец. На прод-ию для обуч. Во всех образ.учреж-Дели -2017</t>
  </si>
  <si>
    <t>№ 265 Сбор.рец. На прод-ию для обуч. Во всех образ.учреж-Дели -2017</t>
  </si>
  <si>
    <t>нет</t>
  </si>
  <si>
    <t>Плов из говядины с рисовой крупой</t>
  </si>
  <si>
    <t>День 5 (1 неделя)</t>
  </si>
  <si>
    <t>Гуляш из отварной говядины</t>
  </si>
  <si>
    <t>12 лет и ст</t>
  </si>
  <si>
    <t>Каша гречневая рассыпчатая</t>
  </si>
  <si>
    <t>Тефтели мясные в сметанно- томатном соусе</t>
  </si>
  <si>
    <t>60/40</t>
  </si>
  <si>
    <t>Итого за 6 дней 1 недели:</t>
  </si>
  <si>
    <t>Итого за 6 дней 2 недели:</t>
  </si>
  <si>
    <t>Горячий завтрак старшие классы          (12 лет и старше)</t>
  </si>
  <si>
    <t>150/3</t>
  </si>
  <si>
    <t>Рис отварный рассыпчатый с маслом сливочным</t>
  </si>
  <si>
    <t>Кофейный напиток</t>
  </si>
  <si>
    <t>№ 379 Сбор.рец. На прод-ию для обуч. Во всех образ.учреж-Дели 2017</t>
  </si>
  <si>
    <t>№ 382 Сбор.рец. На прод-ию для обуч. Во всех образ.учреж-Дели 2017</t>
  </si>
  <si>
    <t>Какао с молоком</t>
  </si>
  <si>
    <t>200</t>
  </si>
  <si>
    <t>20-25%</t>
  </si>
  <si>
    <t>Мл.кл 66,76 рублей / Ст.кл 66.76 руб.</t>
  </si>
  <si>
    <t>50</t>
  </si>
  <si>
    <t>Рыба (горбуша) тушеная с овощами в томате</t>
  </si>
  <si>
    <r>
      <rPr>
        <sz val="11"/>
        <rFont val="Times New Roman"/>
        <family val="1"/>
      </rPr>
      <t xml:space="preserve">Котлеты </t>
    </r>
    <r>
      <rPr>
        <sz val="10"/>
        <rFont val="Times New Roman"/>
        <family val="1"/>
      </rPr>
      <t>"</t>
    </r>
    <r>
      <rPr>
        <sz val="11"/>
        <rFont val="Times New Roman"/>
        <family val="1"/>
      </rPr>
      <t>Аппетитные</t>
    </r>
    <r>
      <rPr>
        <sz val="10"/>
        <rFont val="Times New Roman"/>
        <family val="1"/>
      </rPr>
      <t>"</t>
    </r>
  </si>
  <si>
    <t>Каша пшенная молочная с маслом сливочным</t>
  </si>
  <si>
    <t>Тефтели куриные с гречневой крупой сметанно-томатном соусе</t>
  </si>
  <si>
    <t>Салат из свеклы отварной с маслом растительным</t>
  </si>
  <si>
    <t>Чай "Витаминный" с шиповником</t>
  </si>
  <si>
    <t>Чай  с сахаром,с яблоком</t>
  </si>
  <si>
    <t>Шницель куриный</t>
  </si>
  <si>
    <t>Каша "Дружба" молочная с маслом сливочным</t>
  </si>
  <si>
    <t>№ 175 Сбор.рец. На прод-ию для обуч. Во всех образ.учреж-Дели 2017</t>
  </si>
  <si>
    <t xml:space="preserve">№ 52 Сбор.рец. На прод-ию для обуч. Во всех образ.учреж-Дели -2017 </t>
  </si>
  <si>
    <t>Котлеты "Аппетитные"</t>
  </si>
  <si>
    <t>Сосиски отварные</t>
  </si>
  <si>
    <t>№ 182 Сбор.рец. На прод-ию для обуч. Во всех образ.учреж-Дели 2017</t>
  </si>
  <si>
    <t>Тефтели куриные с гречневой крупой в сметанно-томатном соусе</t>
  </si>
  <si>
    <t>Салат из квашеной капусты</t>
  </si>
  <si>
    <t>Чай с сахаром, с яблоком</t>
  </si>
  <si>
    <t>№ 376  Сбор.рец. На прод-ию для обуч. Во всех образ.учреж-Дели 2017</t>
  </si>
  <si>
    <t>№ 143,241 Сбор.рец. На прод-ию для обуч. Во всех образ.учреж-Дели 2017</t>
  </si>
  <si>
    <t>№ 234, 304 Сбор.рец. На прод-ию для обуч. Во всех образ.учреж-Дели 2015</t>
  </si>
  <si>
    <t>90/150/3</t>
  </si>
  <si>
    <t>Биточки рыбные с рисом рассыпчатым с маслом сливочным</t>
  </si>
  <si>
    <t>Салат из зеленого горошка к/с (доп.гарнир)</t>
  </si>
  <si>
    <t>Салат из квашеной капусты / Капуста квашенная (доп.гарнир) для ст.кл.</t>
  </si>
  <si>
    <t>Капуста тушеная (доп.гарнир)</t>
  </si>
  <si>
    <t>Салат из отварной моркови и свеклы с зеленым горошком</t>
  </si>
  <si>
    <t>Пюре картофельное</t>
  </si>
  <si>
    <t xml:space="preserve">№ 47 Сбор.рец. На прод-ию для обуч. Во всех образ.учреж-Дели -2017 </t>
  </si>
  <si>
    <t>№ 321 Сбор.рец. На прод-ию для обуч. Во всех образ.учреж-Дели -2017</t>
  </si>
  <si>
    <t>Капуста тушеная (доп. гарнир)</t>
  </si>
  <si>
    <t>Салат из отварной моркови и свеклы с зеленым горошком к/с</t>
  </si>
  <si>
    <t>Котлета из мяса птицы</t>
  </si>
  <si>
    <t>180/10/10</t>
  </si>
  <si>
    <t>Рис отварной рассыпчатый с маслом сливочным</t>
  </si>
  <si>
    <t>№ 302 Сбор.рец. На прод-ию для обуч. Во всех образ.учреж-Дели 2015</t>
  </si>
  <si>
    <t>№ 234 Сбор.рец. На прод-ию для обуч. Во всех образ.учреж-Дели 2015</t>
  </si>
  <si>
    <t>Биточки рыбные</t>
  </si>
  <si>
    <t>№ 175,219 Сбор.рец. На прод-ию для обуч. Во всех образ.учреж-Дели 2017</t>
  </si>
  <si>
    <t>Сырники из творога с молочной кашей "Дружба"</t>
  </si>
  <si>
    <t>Кофейный напиток с молоком (сахар 20г)</t>
  </si>
  <si>
    <t>Котлеты из мяса птицы с макаронными изделиями отварными, с маслом сливочным</t>
  </si>
  <si>
    <t>90/150/5</t>
  </si>
  <si>
    <t>Зеленый горошек к/с (доп.гарнир)</t>
  </si>
  <si>
    <t>Котлета из мяса птицы с картофельное пюре, с маслом сливочным</t>
  </si>
  <si>
    <t>Квашеная капуста (доп. гарнир)</t>
  </si>
  <si>
    <t>Компот из свежих яблок (75С)</t>
  </si>
  <si>
    <t>Компот из свежих яблок (75С)(сахара 10г)</t>
  </si>
  <si>
    <t>№342  Сбор.рец. На прод-ию для обуч. Во всех образ.учреж-Дели 2017</t>
  </si>
  <si>
    <t>Котлеты "Аппетитные" с кашей гречневой рассыпчатой с маслом сливочным</t>
  </si>
  <si>
    <t>75/150/3</t>
  </si>
  <si>
    <t>Каша "Дружба" молочная с маслом сливочным (при приготовлении 3г)</t>
  </si>
  <si>
    <t>Кофейный напиток               (сахар 20г) мл.кл ./                      Чай  с сахаром ст.кл.</t>
  </si>
  <si>
    <t>ПРИМЕРНОЕ ДВУХНЕДЕЛЬНОЕ МЕНЮ ДЛЯ ОБУЧАЮЩИХСЯ В ОБЩЕОБРАЗОВАТЕЛЬНЫХ ОРГАНИЗАЦИЯХ (сезон зимне-весенний)</t>
  </si>
  <si>
    <t>Макаронные изделия отварные с маслом сливочным мл.кл. /макаронные изделия отварные ст.кл.</t>
  </si>
  <si>
    <t xml:space="preserve">Каша гречневая рассыпчатая </t>
  </si>
  <si>
    <t>№ 302 Сбор.рец. На прод-ию для обуч. Во всех образ.учреж-Дели 2017</t>
  </si>
  <si>
    <t>Каша пшенная молочная с маслом сливочным мл.кл. /Каша пшенная молочная ст.кл.</t>
  </si>
  <si>
    <t>Пюре картофельное с маслом сливочным мл.кл./Пюре картофельное ст.кл.</t>
  </si>
  <si>
    <t xml:space="preserve">Какао с молоком          (сахар 10г) </t>
  </si>
  <si>
    <t>Кофейный напиток с молоком            (сахар 20г)</t>
  </si>
  <si>
    <t>Макаронные изделия отварные</t>
  </si>
  <si>
    <t>590</t>
  </si>
  <si>
    <t xml:space="preserve">ВОЗМОЖНА замена на тефтели мясные в сметанно-томатном соусе 60/40 (мл+ст.кл.) + Макаронные изделия  150мл.кл./180 ст.кл.                 </t>
  </si>
  <si>
    <t>День 1 (1 неделя)</t>
  </si>
  <si>
    <t>Компот из сухофруктов (75С)               (сахар 20г)</t>
  </si>
  <si>
    <t>Компот из сухофруктов (75С)             (сахар 10г)</t>
  </si>
  <si>
    <t xml:space="preserve">Каша пшенная молочная </t>
  </si>
  <si>
    <t>Сосиска отварная с макаронными изделиями отварными</t>
  </si>
  <si>
    <t>День 1 (2 неделя)</t>
  </si>
  <si>
    <t>Пюре картофельное с маслом сливочным /Пюре картофельное (ст.кл)</t>
  </si>
  <si>
    <r>
      <t xml:space="preserve">Котлеты из мяса птицы </t>
    </r>
    <r>
      <rPr>
        <b/>
        <sz val="11"/>
        <color indexed="10"/>
        <rFont val="Times New Roman"/>
        <family val="1"/>
      </rPr>
      <t>Возможна замена на сосиски Халяль по таблице замены</t>
    </r>
  </si>
  <si>
    <t>Котлеты из мяса птицы</t>
  </si>
  <si>
    <t>90/90</t>
  </si>
  <si>
    <t>100/100</t>
  </si>
  <si>
    <t>Биточки рыбные(минтай) мл.кл./ Биточки рыбные ст.кл.</t>
  </si>
  <si>
    <t xml:space="preserve">Сырник из творога мл.кл </t>
  </si>
  <si>
    <t>Сырники из творога</t>
  </si>
  <si>
    <t>№ 219 Сбор.рец. На прод-ию для обуч. Во всех образ.учреж-Дели -2017</t>
  </si>
  <si>
    <t>Директор ООО "ФУДСОЦСЕРВИС"</t>
  </si>
  <si>
    <t>________________Э.Р. Харламова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</si>
</sst>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[$-FC19]d\ mmmm\ yyyy\ &quot;г.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right" vertical="center" wrapText="1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right" vertical="center" wrapText="1"/>
    </xf>
    <xf numFmtId="0" fontId="19" fillId="33" borderId="12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12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vertical="top"/>
    </xf>
    <xf numFmtId="0" fontId="1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1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wrapText="1"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/>
    </xf>
    <xf numFmtId="0" fontId="14" fillId="33" borderId="0" xfId="0" applyFont="1" applyFill="1" applyAlignment="1">
      <alignment horizontal="center" vertical="top"/>
    </xf>
    <xf numFmtId="0" fontId="15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77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right"/>
    </xf>
    <xf numFmtId="0" fontId="78" fillId="33" borderId="10" xfId="0" applyFont="1" applyFill="1" applyBorder="1" applyAlignment="1">
      <alignment horizontal="center"/>
    </xf>
    <xf numFmtId="1" fontId="78" fillId="33" borderId="10" xfId="0" applyNumberFormat="1" applyFont="1" applyFill="1" applyBorder="1" applyAlignment="1">
      <alignment horizontal="center"/>
    </xf>
    <xf numFmtId="2" fontId="79" fillId="33" borderId="0" xfId="0" applyNumberFormat="1" applyFont="1" applyFill="1" applyBorder="1" applyAlignment="1">
      <alignment horizontal="center" vertical="center" wrapText="1"/>
    </xf>
    <xf numFmtId="2" fontId="80" fillId="33" borderId="0" xfId="0" applyNumberFormat="1" applyFont="1" applyFill="1" applyBorder="1" applyAlignment="1">
      <alignment horizontal="center" vertical="center"/>
    </xf>
    <xf numFmtId="2" fontId="80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0" fontId="21" fillId="33" borderId="10" xfId="0" applyNumberFormat="1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center"/>
    </xf>
    <xf numFmtId="0" fontId="74" fillId="33" borderId="17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2" fontId="3" fillId="33" borderId="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2" fontId="78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/>
    </xf>
    <xf numFmtId="0" fontId="81" fillId="33" borderId="0" xfId="0" applyFont="1" applyFill="1" applyAlignment="1">
      <alignment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2" fontId="8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2" fontId="78" fillId="33" borderId="10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2" fontId="83" fillId="33" borderId="10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" fillId="33" borderId="15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Alignment="1">
      <alignment horizontal="center" wrapText="1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9" xfId="0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9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Border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3" xfId="0" applyNumberFormat="1" applyFont="1" applyFill="1" applyBorder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86" fillId="33" borderId="12" xfId="0" applyNumberFormat="1" applyFont="1" applyFill="1" applyBorder="1" applyAlignment="1">
      <alignment horizontal="center" vertical="center" wrapText="1"/>
    </xf>
    <xf numFmtId="0" fontId="86" fillId="33" borderId="14" xfId="0" applyNumberFormat="1" applyFont="1" applyFill="1" applyBorder="1" applyAlignment="1">
      <alignment horizontal="center" vertical="center" wrapText="1"/>
    </xf>
    <xf numFmtId="0" fontId="86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7"/>
  <sheetViews>
    <sheetView zoomScalePageLayoutView="0" workbookViewId="0" topLeftCell="A5">
      <selection activeCell="G168" sqref="G168"/>
    </sheetView>
  </sheetViews>
  <sheetFormatPr defaultColWidth="9.140625" defaultRowHeight="15"/>
  <cols>
    <col min="1" max="1" width="28.7109375" style="41" customWidth="1"/>
    <col min="2" max="2" width="55.00390625" style="41" customWidth="1"/>
    <col min="3" max="3" width="11.00390625" style="41" customWidth="1"/>
    <col min="4" max="6" width="9.140625" style="41" customWidth="1"/>
    <col min="7" max="7" width="11.00390625" style="41" customWidth="1"/>
    <col min="8" max="9" width="9.140625" style="41" customWidth="1"/>
    <col min="10" max="10" width="11.28125" style="41" customWidth="1"/>
    <col min="11" max="11" width="9.140625" style="41" customWidth="1"/>
    <col min="12" max="12" width="11.00390625" style="41" customWidth="1"/>
    <col min="13" max="13" width="12.00390625" style="41" customWidth="1"/>
    <col min="14" max="14" width="11.28125" style="41" customWidth="1"/>
    <col min="15" max="15" width="9.140625" style="41" customWidth="1"/>
    <col min="16" max="16" width="9.140625" style="42" customWidth="1"/>
    <col min="17" max="16384" width="9.140625" style="41" customWidth="1"/>
  </cols>
  <sheetData>
    <row r="2" spans="1:15" ht="15">
      <c r="A2" s="19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5">
      <c r="A3" s="19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8">
      <c r="A4" s="19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8">
      <c r="A5" s="19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8">
      <c r="A6" s="19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8">
      <c r="A7" s="191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>
      <c r="A8" s="191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8">
      <c r="A9" s="191"/>
      <c r="M9" s="47"/>
      <c r="N9" s="47"/>
      <c r="O9" s="47"/>
    </row>
    <row r="10" spans="1:15" ht="18">
      <c r="A10" s="191"/>
      <c r="M10" s="47"/>
      <c r="N10" s="47"/>
      <c r="O10" s="47"/>
    </row>
    <row r="11" spans="1:15" ht="18">
      <c r="A11" s="191"/>
      <c r="M11" s="47"/>
      <c r="N11" s="47"/>
      <c r="O11" s="47"/>
    </row>
    <row r="12" spans="1:15" ht="18">
      <c r="A12" s="191"/>
      <c r="B12" s="48" t="s">
        <v>85</v>
      </c>
      <c r="C12" s="49"/>
      <c r="D12" s="50"/>
      <c r="E12" s="50"/>
      <c r="H12" s="51"/>
      <c r="I12" s="52" t="s">
        <v>50</v>
      </c>
      <c r="J12" s="52"/>
      <c r="K12" s="52"/>
      <c r="M12" s="47"/>
      <c r="N12" s="47"/>
      <c r="O12" s="47"/>
    </row>
    <row r="13" spans="1:15" ht="18">
      <c r="A13" s="191"/>
      <c r="B13" s="53" t="s">
        <v>86</v>
      </c>
      <c r="C13" s="49"/>
      <c r="D13" s="50"/>
      <c r="E13" s="50"/>
      <c r="H13" s="51"/>
      <c r="I13" s="52" t="s">
        <v>201</v>
      </c>
      <c r="J13" s="52"/>
      <c r="K13" s="52"/>
      <c r="M13" s="47"/>
      <c r="N13" s="47"/>
      <c r="O13" s="47"/>
    </row>
    <row r="14" spans="1:15" ht="18">
      <c r="A14" s="191"/>
      <c r="B14" s="54"/>
      <c r="C14" s="55"/>
      <c r="D14" s="50"/>
      <c r="E14" s="50"/>
      <c r="H14" s="51"/>
      <c r="L14" s="50"/>
      <c r="M14" s="47"/>
      <c r="N14" s="47"/>
      <c r="O14" s="47"/>
    </row>
    <row r="15" spans="1:15" ht="18">
      <c r="A15" s="191"/>
      <c r="B15" s="56" t="s">
        <v>87</v>
      </c>
      <c r="C15" s="49"/>
      <c r="D15" s="50"/>
      <c r="E15" s="50"/>
      <c r="H15" s="51"/>
      <c r="I15" s="57" t="s">
        <v>202</v>
      </c>
      <c r="J15" s="57"/>
      <c r="K15" s="57"/>
      <c r="L15" s="58"/>
      <c r="M15" s="47"/>
      <c r="N15" s="47"/>
      <c r="O15" s="47"/>
    </row>
    <row r="16" spans="1:15" ht="18">
      <c r="A16" s="191"/>
      <c r="B16" s="49"/>
      <c r="C16" s="49"/>
      <c r="D16" s="50"/>
      <c r="E16" s="50"/>
      <c r="F16" s="50"/>
      <c r="G16" s="50"/>
      <c r="H16" s="50"/>
      <c r="I16" s="50"/>
      <c r="J16" s="59"/>
      <c r="K16" s="60"/>
      <c r="L16" s="58"/>
      <c r="M16" s="47"/>
      <c r="N16" s="47"/>
      <c r="O16" s="47"/>
    </row>
    <row r="17" spans="1:15" ht="18">
      <c r="A17" s="191"/>
      <c r="B17" s="61"/>
      <c r="C17" s="62"/>
      <c r="D17" s="50"/>
      <c r="E17" s="50"/>
      <c r="F17" s="50"/>
      <c r="G17" s="50"/>
      <c r="H17" s="51"/>
      <c r="M17" s="47"/>
      <c r="N17" s="47"/>
      <c r="O17" s="47"/>
    </row>
    <row r="18" spans="1:15" ht="18">
      <c r="A18" s="191"/>
      <c r="B18" s="62"/>
      <c r="C18" s="50"/>
      <c r="D18" s="50"/>
      <c r="E18" s="50"/>
      <c r="F18" s="50"/>
      <c r="G18" s="50"/>
      <c r="H18" s="50"/>
      <c r="I18" s="50"/>
      <c r="J18" s="59"/>
      <c r="K18" s="59"/>
      <c r="L18" s="63"/>
      <c r="M18" s="47"/>
      <c r="N18" s="47"/>
      <c r="O18" s="47"/>
    </row>
    <row r="19" spans="1:15" ht="18">
      <c r="A19" s="191"/>
      <c r="B19" s="62"/>
      <c r="C19" s="50"/>
      <c r="D19" s="50"/>
      <c r="E19" s="50"/>
      <c r="F19" s="50"/>
      <c r="G19" s="50"/>
      <c r="H19" s="50"/>
      <c r="I19" s="50"/>
      <c r="J19" s="59"/>
      <c r="K19" s="59"/>
      <c r="L19" s="63"/>
      <c r="M19" s="47"/>
      <c r="N19" s="47"/>
      <c r="O19" s="47"/>
    </row>
    <row r="20" spans="1:15" ht="34.5">
      <c r="A20" s="191"/>
      <c r="B20" s="200" t="s">
        <v>47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71"/>
      <c r="M20" s="47"/>
      <c r="N20" s="47"/>
      <c r="O20" s="47"/>
    </row>
    <row r="21" spans="1:15" ht="20.25">
      <c r="A21" s="191"/>
      <c r="B21" s="190" t="s">
        <v>48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72"/>
      <c r="M21" s="47"/>
      <c r="N21" s="47"/>
      <c r="O21" s="47"/>
    </row>
    <row r="22" spans="1:15" ht="20.25">
      <c r="A22" s="191"/>
      <c r="B22" s="190" t="s">
        <v>49</v>
      </c>
      <c r="C22" s="190"/>
      <c r="D22" s="190"/>
      <c r="E22" s="190"/>
      <c r="F22" s="190"/>
      <c r="G22" s="190"/>
      <c r="H22" s="190"/>
      <c r="I22" s="190"/>
      <c r="J22" s="190"/>
      <c r="K22" s="190"/>
      <c r="L22" s="72"/>
      <c r="M22" s="47"/>
      <c r="N22" s="47"/>
      <c r="O22" s="47"/>
    </row>
    <row r="23" spans="1:15" ht="18">
      <c r="A23" s="191"/>
      <c r="M23" s="47"/>
      <c r="N23" s="47"/>
      <c r="O23" s="47"/>
    </row>
    <row r="24" spans="1:15" ht="18">
      <c r="A24" s="191"/>
      <c r="M24" s="47"/>
      <c r="N24" s="47"/>
      <c r="O24" s="47"/>
    </row>
    <row r="25" spans="1:15" ht="18">
      <c r="A25" s="19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8">
      <c r="A26" s="19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8">
      <c r="A27" s="19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8">
      <c r="A28" s="19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8">
      <c r="A29" s="19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8">
      <c r="A30" s="191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8">
      <c r="A31" s="19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8">
      <c r="A32" s="19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8">
      <c r="A33" s="191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8">
      <c r="A34" s="191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>
      <c r="A35" s="191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8">
      <c r="A36" s="19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8">
      <c r="A37" s="191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8">
      <c r="A38" s="19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8">
      <c r="A39" s="191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8">
      <c r="A40" s="191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">
      <c r="A41" s="19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">
      <c r="A42" s="19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8">
      <c r="A43" s="191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8">
      <c r="A44" s="19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8">
      <c r="A45" s="191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8">
      <c r="A46" s="191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8">
      <c r="A47" s="191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1:15" ht="18">
      <c r="A48" s="191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ht="18">
      <c r="A49" s="191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8">
      <c r="A50" s="191"/>
      <c r="B50" s="182" t="s">
        <v>28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</row>
    <row r="51" spans="1:15" ht="18">
      <c r="A51" s="191"/>
      <c r="B51" s="47"/>
      <c r="C51" s="47"/>
      <c r="D51" s="47"/>
      <c r="E51" s="47"/>
      <c r="F51" s="47"/>
      <c r="G51" s="47"/>
      <c r="H51" s="47"/>
      <c r="I51" s="47"/>
      <c r="J51" s="47"/>
      <c r="K51" s="193"/>
      <c r="L51" s="193"/>
      <c r="M51" s="193"/>
      <c r="N51" s="193"/>
      <c r="O51" s="193"/>
    </row>
    <row r="52" spans="1:15" ht="25.5">
      <c r="A52" s="65" t="s">
        <v>24</v>
      </c>
      <c r="B52" s="66" t="s">
        <v>0</v>
      </c>
      <c r="C52" s="66" t="s">
        <v>26</v>
      </c>
      <c r="D52" s="67" t="s">
        <v>1</v>
      </c>
      <c r="E52" s="67" t="s">
        <v>2</v>
      </c>
      <c r="F52" s="67" t="s">
        <v>3</v>
      </c>
      <c r="G52" s="67" t="s">
        <v>4</v>
      </c>
      <c r="H52" s="67" t="s">
        <v>5</v>
      </c>
      <c r="I52" s="67" t="s">
        <v>6</v>
      </c>
      <c r="J52" s="67" t="s">
        <v>7</v>
      </c>
      <c r="K52" s="67" t="s">
        <v>8</v>
      </c>
      <c r="L52" s="67" t="s">
        <v>9</v>
      </c>
      <c r="M52" s="67" t="s">
        <v>10</v>
      </c>
      <c r="N52" s="67" t="s">
        <v>11</v>
      </c>
      <c r="O52" s="67" t="s">
        <v>12</v>
      </c>
    </row>
    <row r="53" spans="1:15" ht="15.75">
      <c r="A53" s="68"/>
      <c r="B53" s="186" t="s">
        <v>25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ht="15.75">
      <c r="A54" s="137"/>
      <c r="B54" s="186" t="s">
        <v>14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</row>
    <row r="55" spans="1:15" ht="18">
      <c r="A55" s="148" t="s">
        <v>58</v>
      </c>
      <c r="B55" s="179" t="s">
        <v>154</v>
      </c>
      <c r="C55" s="3">
        <v>90</v>
      </c>
      <c r="D55" s="11">
        <v>10.2</v>
      </c>
      <c r="E55" s="11">
        <v>12.926</v>
      </c>
      <c r="F55" s="11">
        <v>13.788</v>
      </c>
      <c r="G55" s="11">
        <v>198</v>
      </c>
      <c r="H55" s="11">
        <v>0.09000000000000001</v>
      </c>
      <c r="I55" s="11">
        <v>0.936</v>
      </c>
      <c r="J55" s="11">
        <v>46.260000000000005</v>
      </c>
      <c r="K55" s="11">
        <v>2.52</v>
      </c>
      <c r="L55" s="11">
        <v>47.826</v>
      </c>
      <c r="M55" s="11">
        <v>85.08600000000001</v>
      </c>
      <c r="N55" s="11">
        <v>18.720000000000002</v>
      </c>
      <c r="O55" s="11">
        <v>1.26</v>
      </c>
    </row>
    <row r="56" spans="1:15" ht="36.75">
      <c r="A56" s="45" t="s">
        <v>41</v>
      </c>
      <c r="B56" s="179" t="s">
        <v>54</v>
      </c>
      <c r="C56" s="2" t="s">
        <v>18</v>
      </c>
      <c r="D56" s="11">
        <v>5.6995</v>
      </c>
      <c r="E56" s="11">
        <v>4.2989999999999995</v>
      </c>
      <c r="F56" s="11">
        <v>31.990000000000002</v>
      </c>
      <c r="G56" s="11">
        <v>189.29999999999998</v>
      </c>
      <c r="H56" s="11">
        <v>0.056999999999999995</v>
      </c>
      <c r="I56" s="11">
        <v>0</v>
      </c>
      <c r="J56" s="11">
        <v>20</v>
      </c>
      <c r="K56" s="11">
        <v>0.8225000000000001</v>
      </c>
      <c r="L56" s="11">
        <v>12.391499999999999</v>
      </c>
      <c r="M56" s="11">
        <v>38.66775</v>
      </c>
      <c r="N56" s="11">
        <v>8.619</v>
      </c>
      <c r="O56" s="11">
        <v>0.862</v>
      </c>
    </row>
    <row r="57" spans="1:15" ht="18">
      <c r="A57" s="150" t="s">
        <v>58</v>
      </c>
      <c r="B57" s="180" t="s">
        <v>165</v>
      </c>
      <c r="C57" s="83">
        <v>40</v>
      </c>
      <c r="D57" s="84">
        <v>1.1928</v>
      </c>
      <c r="E57" s="84">
        <v>2.0756</v>
      </c>
      <c r="F57" s="84">
        <v>2.5004</v>
      </c>
      <c r="G57" s="84">
        <v>33.44</v>
      </c>
      <c r="H57" s="84">
        <v>0.042</v>
      </c>
      <c r="I57" s="84">
        <v>4.4</v>
      </c>
      <c r="J57" s="84">
        <v>0</v>
      </c>
      <c r="K57" s="84">
        <v>0.9632</v>
      </c>
      <c r="L57" s="84">
        <v>8.58</v>
      </c>
      <c r="M57" s="84">
        <v>23.98</v>
      </c>
      <c r="N57" s="84">
        <v>8.32</v>
      </c>
      <c r="O57" s="84">
        <v>0.2736</v>
      </c>
    </row>
    <row r="58" spans="1:15" ht="36.75">
      <c r="A58" s="45" t="s">
        <v>89</v>
      </c>
      <c r="B58" s="179" t="s">
        <v>88</v>
      </c>
      <c r="C58" s="2">
        <v>200</v>
      </c>
      <c r="D58" s="11">
        <v>0.662</v>
      </c>
      <c r="E58" s="11">
        <v>0.09000000000000001</v>
      </c>
      <c r="F58" s="11">
        <v>22.034000000000002</v>
      </c>
      <c r="G58" s="11">
        <v>92.80000000000001</v>
      </c>
      <c r="H58" s="11">
        <v>0.016</v>
      </c>
      <c r="I58" s="11">
        <v>0.726</v>
      </c>
      <c r="J58" s="11">
        <v>0</v>
      </c>
      <c r="K58" s="11">
        <v>0.508</v>
      </c>
      <c r="L58" s="11">
        <v>32.18000000000001</v>
      </c>
      <c r="M58" s="11">
        <v>23.44</v>
      </c>
      <c r="N58" s="11">
        <v>17.46</v>
      </c>
      <c r="O58" s="11">
        <v>0.668</v>
      </c>
    </row>
    <row r="59" spans="1:15" ht="36">
      <c r="A59" s="46" t="s">
        <v>34</v>
      </c>
      <c r="B59" s="179" t="s">
        <v>30</v>
      </c>
      <c r="C59" s="1">
        <v>30</v>
      </c>
      <c r="D59" s="11">
        <v>1.9799999999999998</v>
      </c>
      <c r="E59" s="11">
        <v>0.36</v>
      </c>
      <c r="F59" s="11">
        <v>11.88</v>
      </c>
      <c r="G59" s="11">
        <v>59.4</v>
      </c>
      <c r="H59" s="11">
        <v>0.051000000000000004</v>
      </c>
      <c r="I59" s="11">
        <v>0</v>
      </c>
      <c r="J59" s="11">
        <v>0</v>
      </c>
      <c r="K59" s="11">
        <v>0.42</v>
      </c>
      <c r="L59" s="11">
        <v>8.7</v>
      </c>
      <c r="M59" s="11">
        <v>45</v>
      </c>
      <c r="N59" s="11">
        <v>14.1</v>
      </c>
      <c r="O59" s="11">
        <v>1.17</v>
      </c>
    </row>
    <row r="60" spans="1:16" ht="15.75">
      <c r="A60" s="73"/>
      <c r="B60" s="9" t="s">
        <v>15</v>
      </c>
      <c r="C60" s="10">
        <v>515</v>
      </c>
      <c r="D60" s="136">
        <f>SUM(D55:D59)</f>
        <v>19.7343</v>
      </c>
      <c r="E60" s="136">
        <f aca="true" t="shared" si="0" ref="E60:O60">SUM(E55:E59)</f>
        <v>19.750600000000002</v>
      </c>
      <c r="F60" s="136">
        <f t="shared" si="0"/>
        <v>82.1924</v>
      </c>
      <c r="G60" s="136">
        <f t="shared" si="0"/>
        <v>572.9399999999999</v>
      </c>
      <c r="H60" s="136">
        <f t="shared" si="0"/>
        <v>0.256</v>
      </c>
      <c r="I60" s="136">
        <f t="shared" si="0"/>
        <v>6.062</v>
      </c>
      <c r="J60" s="136">
        <f t="shared" si="0"/>
        <v>66.26</v>
      </c>
      <c r="K60" s="136">
        <f t="shared" si="0"/>
        <v>5.2337</v>
      </c>
      <c r="L60" s="136">
        <f t="shared" si="0"/>
        <v>109.67750000000001</v>
      </c>
      <c r="M60" s="136">
        <f t="shared" si="0"/>
        <v>216.17375</v>
      </c>
      <c r="N60" s="136">
        <f t="shared" si="0"/>
        <v>67.21900000000001</v>
      </c>
      <c r="O60" s="136">
        <f t="shared" si="0"/>
        <v>4.2336</v>
      </c>
      <c r="P60" s="69">
        <v>0.25</v>
      </c>
    </row>
    <row r="61" spans="1:15" ht="18">
      <c r="A61" s="75"/>
      <c r="B61" s="47"/>
      <c r="C61" s="47"/>
      <c r="D61" s="47"/>
      <c r="E61" s="47"/>
      <c r="F61" s="47"/>
      <c r="G61" s="47"/>
      <c r="H61" s="47"/>
      <c r="I61" s="47"/>
      <c r="J61" s="47"/>
      <c r="K61" s="76"/>
      <c r="L61" s="76"/>
      <c r="M61" s="76"/>
      <c r="N61" s="76"/>
      <c r="O61" s="76"/>
    </row>
    <row r="62" spans="1:15" ht="15.75">
      <c r="A62" s="137"/>
      <c r="B62" s="186" t="s">
        <v>16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</row>
    <row r="63" spans="1:16" s="43" customFormat="1" ht="36">
      <c r="A63" s="46" t="s">
        <v>33</v>
      </c>
      <c r="B63" s="179" t="s">
        <v>31</v>
      </c>
      <c r="C63" s="1">
        <v>100</v>
      </c>
      <c r="D63" s="11">
        <v>0.4</v>
      </c>
      <c r="E63" s="11">
        <v>0.4</v>
      </c>
      <c r="F63" s="11">
        <v>9.8</v>
      </c>
      <c r="G63" s="11">
        <v>47</v>
      </c>
      <c r="H63" s="11">
        <v>0.03</v>
      </c>
      <c r="I63" s="11">
        <v>10</v>
      </c>
      <c r="J63" s="11"/>
      <c r="K63" s="11">
        <v>0.2</v>
      </c>
      <c r="L63" s="11">
        <v>16</v>
      </c>
      <c r="M63" s="11">
        <v>11</v>
      </c>
      <c r="N63" s="11">
        <v>9</v>
      </c>
      <c r="O63" s="11">
        <v>2.2</v>
      </c>
      <c r="P63" s="44"/>
    </row>
    <row r="64" spans="1:15" ht="36.75">
      <c r="A64" s="45" t="s">
        <v>160</v>
      </c>
      <c r="B64" s="179" t="s">
        <v>161</v>
      </c>
      <c r="C64" s="2" t="s">
        <v>22</v>
      </c>
      <c r="D64" s="11">
        <v>12.92</v>
      </c>
      <c r="E64" s="11">
        <v>14.38815868263473</v>
      </c>
      <c r="F64" s="11">
        <v>31.09142215568862</v>
      </c>
      <c r="G64" s="11">
        <v>292.26047904191614</v>
      </c>
      <c r="H64" s="11">
        <v>0.106</v>
      </c>
      <c r="I64" s="11">
        <v>0.8499999999999999</v>
      </c>
      <c r="J64" s="11">
        <v>51.57604790419161</v>
      </c>
      <c r="K64" s="11">
        <v>1.515434131736527</v>
      </c>
      <c r="L64" s="11">
        <v>178.2535628742515</v>
      </c>
      <c r="M64" s="11">
        <v>229.26820359281436</v>
      </c>
      <c r="N64" s="11">
        <v>39.455</v>
      </c>
      <c r="O64" s="11">
        <v>0.9384880239520959</v>
      </c>
    </row>
    <row r="65" spans="1:16" s="43" customFormat="1" ht="36">
      <c r="A65" s="46" t="s">
        <v>37</v>
      </c>
      <c r="B65" s="179" t="s">
        <v>27</v>
      </c>
      <c r="C65" s="2" t="s">
        <v>55</v>
      </c>
      <c r="D65" s="11">
        <v>0.07</v>
      </c>
      <c r="E65" s="11">
        <v>0.02</v>
      </c>
      <c r="F65" s="11">
        <v>10.01</v>
      </c>
      <c r="G65" s="11">
        <v>40</v>
      </c>
      <c r="H65" s="11">
        <v>0</v>
      </c>
      <c r="I65" s="11">
        <v>0.03</v>
      </c>
      <c r="J65" s="11">
        <v>0</v>
      </c>
      <c r="K65" s="11">
        <v>0</v>
      </c>
      <c r="L65" s="11">
        <v>10.95</v>
      </c>
      <c r="M65" s="11">
        <v>2.8</v>
      </c>
      <c r="N65" s="11">
        <v>1.4</v>
      </c>
      <c r="O65" s="11">
        <v>0.265</v>
      </c>
      <c r="P65" s="44"/>
    </row>
    <row r="66" spans="1:16" s="43" customFormat="1" ht="36">
      <c r="A66" s="46" t="s">
        <v>34</v>
      </c>
      <c r="B66" s="179" t="s">
        <v>30</v>
      </c>
      <c r="C66" s="1">
        <v>40</v>
      </c>
      <c r="D66" s="11">
        <v>2.64</v>
      </c>
      <c r="E66" s="11">
        <v>0.48000000000000004</v>
      </c>
      <c r="F66" s="11">
        <v>15.840000000000003</v>
      </c>
      <c r="G66" s="11">
        <v>79.20000000000002</v>
      </c>
      <c r="H66" s="11">
        <v>0.06800000000000002</v>
      </c>
      <c r="I66" s="11">
        <v>0</v>
      </c>
      <c r="J66" s="11">
        <v>0</v>
      </c>
      <c r="K66" s="11">
        <v>0.56</v>
      </c>
      <c r="L66" s="11">
        <v>11.600000000000001</v>
      </c>
      <c r="M66" s="11">
        <v>60.00000000000001</v>
      </c>
      <c r="N66" s="11">
        <v>18.800000000000004</v>
      </c>
      <c r="O66" s="11">
        <v>1.5600000000000005</v>
      </c>
      <c r="P66" s="44"/>
    </row>
    <row r="67" spans="1:16" ht="15.75">
      <c r="A67" s="73"/>
      <c r="B67" s="9" t="s">
        <v>15</v>
      </c>
      <c r="C67" s="10">
        <v>540</v>
      </c>
      <c r="D67" s="74">
        <f aca="true" t="shared" si="1" ref="D67:O67">SUM(D63:D66)</f>
        <v>16.03</v>
      </c>
      <c r="E67" s="74">
        <f t="shared" si="1"/>
        <v>15.28815868263473</v>
      </c>
      <c r="F67" s="74">
        <f t="shared" si="1"/>
        <v>66.74142215568861</v>
      </c>
      <c r="G67" s="74">
        <f t="shared" si="1"/>
        <v>458.4604790419162</v>
      </c>
      <c r="H67" s="74">
        <f t="shared" si="1"/>
        <v>0.20400000000000001</v>
      </c>
      <c r="I67" s="74">
        <f t="shared" si="1"/>
        <v>10.879999999999999</v>
      </c>
      <c r="J67" s="74">
        <f t="shared" si="1"/>
        <v>51.57604790419161</v>
      </c>
      <c r="K67" s="74">
        <f t="shared" si="1"/>
        <v>2.275434131736527</v>
      </c>
      <c r="L67" s="74">
        <f t="shared" si="1"/>
        <v>216.80356287425147</v>
      </c>
      <c r="M67" s="74">
        <f t="shared" si="1"/>
        <v>303.06820359281437</v>
      </c>
      <c r="N67" s="74">
        <f t="shared" si="1"/>
        <v>68.655</v>
      </c>
      <c r="O67" s="74">
        <f t="shared" si="1"/>
        <v>4.963488023952097</v>
      </c>
      <c r="P67" s="69">
        <v>0.2</v>
      </c>
    </row>
    <row r="68" spans="1:16" ht="15.75">
      <c r="A68" s="144"/>
      <c r="B68" s="145"/>
      <c r="C68" s="146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69"/>
    </row>
    <row r="69" spans="1:15" ht="15.75" customHeight="1">
      <c r="A69" s="183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5"/>
    </row>
    <row r="70" spans="1:15" ht="15.75">
      <c r="A70" s="137"/>
      <c r="B70" s="186" t="s">
        <v>17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</row>
    <row r="71" spans="1:15" ht="36">
      <c r="A71" s="46" t="s">
        <v>53</v>
      </c>
      <c r="B71" s="179" t="s">
        <v>44</v>
      </c>
      <c r="C71" s="3" t="s">
        <v>57</v>
      </c>
      <c r="D71" s="11">
        <v>2.63</v>
      </c>
      <c r="E71" s="11">
        <v>2.66</v>
      </c>
      <c r="F71" s="11">
        <v>0</v>
      </c>
      <c r="G71" s="11">
        <v>34.333333333333336</v>
      </c>
      <c r="H71" s="11">
        <v>0.003333333333333334</v>
      </c>
      <c r="I71" s="11">
        <v>0.07</v>
      </c>
      <c r="J71" s="11">
        <v>21</v>
      </c>
      <c r="K71" s="11">
        <v>0.04</v>
      </c>
      <c r="L71" s="11">
        <v>100</v>
      </c>
      <c r="M71" s="11">
        <v>60</v>
      </c>
      <c r="N71" s="11">
        <v>5.5</v>
      </c>
      <c r="O71" s="11">
        <v>0.07</v>
      </c>
    </row>
    <row r="72" spans="1:15" ht="36">
      <c r="A72" s="46" t="s">
        <v>100</v>
      </c>
      <c r="B72" s="179" t="s">
        <v>99</v>
      </c>
      <c r="C72" s="3" t="s">
        <v>23</v>
      </c>
      <c r="D72" s="11">
        <v>10.39</v>
      </c>
      <c r="E72" s="11">
        <v>14.79</v>
      </c>
      <c r="F72" s="11">
        <v>10.3</v>
      </c>
      <c r="G72" s="11">
        <v>221</v>
      </c>
      <c r="H72" s="11">
        <v>0.03</v>
      </c>
      <c r="I72" s="11">
        <v>0.92</v>
      </c>
      <c r="J72" s="79"/>
      <c r="K72" s="11">
        <v>2.61</v>
      </c>
      <c r="L72" s="11">
        <v>21.81</v>
      </c>
      <c r="M72" s="11">
        <v>154.15</v>
      </c>
      <c r="N72" s="11">
        <v>22.03</v>
      </c>
      <c r="O72" s="11">
        <v>3.06</v>
      </c>
    </row>
    <row r="73" spans="1:15" ht="36.75">
      <c r="A73" s="45" t="s">
        <v>38</v>
      </c>
      <c r="B73" s="179" t="s">
        <v>107</v>
      </c>
      <c r="C73" s="2">
        <v>150</v>
      </c>
      <c r="D73" s="11">
        <v>3.77</v>
      </c>
      <c r="E73" s="11">
        <v>2.290000000000001</v>
      </c>
      <c r="F73" s="11">
        <v>39.72</v>
      </c>
      <c r="G73" s="11">
        <v>214</v>
      </c>
      <c r="H73" s="11">
        <v>0.21</v>
      </c>
      <c r="I73" s="11">
        <v>0</v>
      </c>
      <c r="J73" s="11">
        <v>0</v>
      </c>
      <c r="K73" s="11">
        <v>0.4</v>
      </c>
      <c r="L73" s="11">
        <v>23.990000000000002</v>
      </c>
      <c r="M73" s="11">
        <v>207.35</v>
      </c>
      <c r="N73" s="11">
        <v>140.52</v>
      </c>
      <c r="O73" s="11">
        <v>4.710000000000001</v>
      </c>
    </row>
    <row r="74" spans="1:15" ht="36">
      <c r="A74" s="46" t="s">
        <v>42</v>
      </c>
      <c r="B74" s="179" t="s">
        <v>32</v>
      </c>
      <c r="C74" s="1" t="s">
        <v>56</v>
      </c>
      <c r="D74" s="11">
        <v>0.112</v>
      </c>
      <c r="E74" s="11">
        <v>0.018000000000000002</v>
      </c>
      <c r="F74" s="11">
        <v>10.149999999999999</v>
      </c>
      <c r="G74" s="11">
        <v>41.32</v>
      </c>
      <c r="H74" s="11">
        <v>-0.0008000000000000008</v>
      </c>
      <c r="I74" s="11">
        <v>2.0299999999999994</v>
      </c>
      <c r="J74" s="11">
        <v>0</v>
      </c>
      <c r="K74" s="11">
        <v>0.005999999999999998</v>
      </c>
      <c r="L74" s="11">
        <v>13.249999999999998</v>
      </c>
      <c r="M74" s="11">
        <v>3.9600000000000004</v>
      </c>
      <c r="N74" s="11">
        <v>2.1599999999999997</v>
      </c>
      <c r="O74" s="11">
        <v>0.33299999999999996</v>
      </c>
    </row>
    <row r="75" spans="1:15" ht="36">
      <c r="A75" s="46" t="s">
        <v>35</v>
      </c>
      <c r="B75" s="179" t="s">
        <v>30</v>
      </c>
      <c r="C75" s="1">
        <v>50</v>
      </c>
      <c r="D75" s="11">
        <v>3.3</v>
      </c>
      <c r="E75" s="11">
        <v>0.6000000000000001</v>
      </c>
      <c r="F75" s="11">
        <v>19.800000000000004</v>
      </c>
      <c r="G75" s="11">
        <v>99.00000000000003</v>
      </c>
      <c r="H75" s="11">
        <v>0.08500000000000002</v>
      </c>
      <c r="I75" s="11">
        <v>0</v>
      </c>
      <c r="J75" s="11">
        <v>0</v>
      </c>
      <c r="K75" s="11">
        <v>0.7000000000000001</v>
      </c>
      <c r="L75" s="11">
        <v>14.500000000000002</v>
      </c>
      <c r="M75" s="11">
        <v>75.00000000000001</v>
      </c>
      <c r="N75" s="11">
        <v>23.500000000000007</v>
      </c>
      <c r="O75" s="11">
        <v>1.9500000000000006</v>
      </c>
    </row>
    <row r="76" spans="1:16" ht="16.5" customHeight="1">
      <c r="A76" s="73"/>
      <c r="B76" s="9" t="s">
        <v>15</v>
      </c>
      <c r="C76" s="10">
        <v>510</v>
      </c>
      <c r="D76" s="74">
        <f>SUM(D71:D75)</f>
        <v>20.201999999999998</v>
      </c>
      <c r="E76" s="74">
        <f aca="true" t="shared" si="2" ref="E76:O76">SUM(E71:E75)</f>
        <v>20.358000000000004</v>
      </c>
      <c r="F76" s="74">
        <f t="shared" si="2"/>
        <v>79.97</v>
      </c>
      <c r="G76" s="74">
        <f t="shared" si="2"/>
        <v>609.6533333333334</v>
      </c>
      <c r="H76" s="74">
        <f t="shared" si="2"/>
        <v>0.32753333333333334</v>
      </c>
      <c r="I76" s="74">
        <f t="shared" si="2"/>
        <v>3.0199999999999996</v>
      </c>
      <c r="J76" s="74">
        <f t="shared" si="2"/>
        <v>21</v>
      </c>
      <c r="K76" s="74">
        <f t="shared" si="2"/>
        <v>3.756</v>
      </c>
      <c r="L76" s="74">
        <f t="shared" si="2"/>
        <v>173.55</v>
      </c>
      <c r="M76" s="74">
        <f t="shared" si="2"/>
        <v>500.46</v>
      </c>
      <c r="N76" s="74">
        <f t="shared" si="2"/>
        <v>193.71</v>
      </c>
      <c r="O76" s="74">
        <f t="shared" si="2"/>
        <v>10.123000000000001</v>
      </c>
      <c r="P76" s="69">
        <v>0.25</v>
      </c>
    </row>
    <row r="77" spans="1:16" ht="16.5" customHeight="1">
      <c r="A77" s="85"/>
      <c r="B77" s="86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69"/>
    </row>
    <row r="78" spans="1:16" ht="16.5" customHeight="1">
      <c r="A78" s="85"/>
      <c r="B78" s="86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69"/>
    </row>
    <row r="79" spans="1:16" ht="16.5" customHeight="1">
      <c r="A79" s="85"/>
      <c r="B79" s="86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69"/>
    </row>
    <row r="80" spans="1:16" ht="16.5" customHeight="1">
      <c r="A80" s="85"/>
      <c r="B80" s="86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69"/>
    </row>
    <row r="81" spans="1:16" ht="16.5" customHeight="1">
      <c r="A81" s="85"/>
      <c r="B81" s="86"/>
      <c r="C81" s="87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69"/>
    </row>
    <row r="82" spans="1:15" ht="116.25" customHeight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</row>
    <row r="83" spans="1:15" ht="15.75">
      <c r="A83" s="137"/>
      <c r="B83" s="81" t="s">
        <v>19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</row>
    <row r="84" spans="1:15" ht="39">
      <c r="A84" s="39" t="s">
        <v>133</v>
      </c>
      <c r="B84" s="82" t="s">
        <v>127</v>
      </c>
      <c r="C84" s="83">
        <v>60</v>
      </c>
      <c r="D84" s="84">
        <v>0.8448</v>
      </c>
      <c r="E84" s="84">
        <v>3.6071999999999997</v>
      </c>
      <c r="F84" s="84">
        <v>4.9559999999999995</v>
      </c>
      <c r="G84" s="84">
        <v>55.68</v>
      </c>
      <c r="H84" s="84">
        <v>0.0102</v>
      </c>
      <c r="I84" s="84">
        <v>3.9899999999999998</v>
      </c>
      <c r="J84" s="84">
        <v>0</v>
      </c>
      <c r="K84" s="84">
        <v>1.62</v>
      </c>
      <c r="L84" s="84">
        <v>21.2784</v>
      </c>
      <c r="M84" s="84">
        <v>24.3792</v>
      </c>
      <c r="N84" s="84">
        <v>12.417000000000002</v>
      </c>
      <c r="O84" s="84">
        <v>0.7944000000000002</v>
      </c>
    </row>
    <row r="85" spans="1:15" ht="34.5" customHeight="1">
      <c r="A85" s="46" t="s">
        <v>58</v>
      </c>
      <c r="B85" s="179" t="s">
        <v>154</v>
      </c>
      <c r="C85" s="3">
        <v>90</v>
      </c>
      <c r="D85" s="11">
        <v>10.2</v>
      </c>
      <c r="E85" s="11">
        <v>12.926</v>
      </c>
      <c r="F85" s="11">
        <v>13.788</v>
      </c>
      <c r="G85" s="11">
        <v>198</v>
      </c>
      <c r="H85" s="11">
        <v>0.09000000000000001</v>
      </c>
      <c r="I85" s="11">
        <v>0.936</v>
      </c>
      <c r="J85" s="11">
        <v>46.260000000000005</v>
      </c>
      <c r="K85" s="11">
        <v>2.52</v>
      </c>
      <c r="L85" s="11">
        <v>47.826</v>
      </c>
      <c r="M85" s="11">
        <v>85.08600000000001</v>
      </c>
      <c r="N85" s="11">
        <v>18.720000000000002</v>
      </c>
      <c r="O85" s="11">
        <v>1.26</v>
      </c>
    </row>
    <row r="86" spans="1:15" ht="36.75">
      <c r="A86" s="45" t="s">
        <v>40</v>
      </c>
      <c r="B86" s="179" t="s">
        <v>39</v>
      </c>
      <c r="C86" s="2" t="s">
        <v>113</v>
      </c>
      <c r="D86" s="11">
        <v>4.11</v>
      </c>
      <c r="E86" s="89">
        <v>3.55</v>
      </c>
      <c r="F86" s="89">
        <v>30.794</v>
      </c>
      <c r="G86" s="89">
        <v>202.8</v>
      </c>
      <c r="H86" s="11">
        <v>0.18600000000000003</v>
      </c>
      <c r="I86" s="11">
        <v>24.214</v>
      </c>
      <c r="J86" s="11">
        <v>12</v>
      </c>
      <c r="K86" s="11">
        <v>0.272</v>
      </c>
      <c r="L86" s="11">
        <v>50.02</v>
      </c>
      <c r="M86" s="11">
        <v>116.36</v>
      </c>
      <c r="N86" s="11">
        <v>37</v>
      </c>
      <c r="O86" s="11">
        <v>1.352</v>
      </c>
    </row>
    <row r="87" spans="1:16" s="43" customFormat="1" ht="36">
      <c r="A87" s="46" t="s">
        <v>140</v>
      </c>
      <c r="B87" s="179" t="s">
        <v>139</v>
      </c>
      <c r="C87" s="2" t="s">
        <v>155</v>
      </c>
      <c r="D87" s="11">
        <v>0.11000000000000001</v>
      </c>
      <c r="E87" s="11">
        <v>0.06000000000000001</v>
      </c>
      <c r="F87" s="11">
        <v>10.98</v>
      </c>
      <c r="G87" s="11">
        <v>44.7</v>
      </c>
      <c r="H87" s="11">
        <v>0.003</v>
      </c>
      <c r="I87" s="11">
        <v>1.03</v>
      </c>
      <c r="J87" s="11">
        <v>0</v>
      </c>
      <c r="K87" s="11">
        <v>0.020000000000000004</v>
      </c>
      <c r="L87" s="11">
        <v>12.549999999999999</v>
      </c>
      <c r="M87" s="11">
        <v>3.9</v>
      </c>
      <c r="N87" s="11">
        <v>2.3</v>
      </c>
      <c r="O87" s="11">
        <v>0.48000000000000004</v>
      </c>
      <c r="P87" s="44"/>
    </row>
    <row r="88" spans="1:15" ht="36">
      <c r="A88" s="46" t="s">
        <v>35</v>
      </c>
      <c r="B88" s="179" t="s">
        <v>29</v>
      </c>
      <c r="C88" s="1">
        <v>20</v>
      </c>
      <c r="D88" s="11">
        <v>1.52</v>
      </c>
      <c r="E88" s="11">
        <v>0.16000000000000003</v>
      </c>
      <c r="F88" s="11">
        <v>9.840000000000002</v>
      </c>
      <c r="G88" s="11">
        <v>47</v>
      </c>
      <c r="H88" s="11">
        <v>0.022000000000000002</v>
      </c>
      <c r="I88" s="11">
        <v>0</v>
      </c>
      <c r="J88" s="11">
        <v>0</v>
      </c>
      <c r="K88" s="11">
        <v>0.22000000000000003</v>
      </c>
      <c r="L88" s="11">
        <v>4</v>
      </c>
      <c r="M88" s="11">
        <v>13</v>
      </c>
      <c r="N88" s="11">
        <v>2.8000000000000003</v>
      </c>
      <c r="O88" s="11">
        <v>0.22000000000000003</v>
      </c>
    </row>
    <row r="89" spans="1:15" ht="36">
      <c r="A89" s="46" t="s">
        <v>34</v>
      </c>
      <c r="B89" s="179" t="s">
        <v>30</v>
      </c>
      <c r="C89" s="1">
        <v>30</v>
      </c>
      <c r="D89" s="11">
        <v>1.9799999999999998</v>
      </c>
      <c r="E89" s="11">
        <v>0.36</v>
      </c>
      <c r="F89" s="11">
        <v>11.88</v>
      </c>
      <c r="G89" s="11">
        <v>59.4</v>
      </c>
      <c r="H89" s="11">
        <v>0.051000000000000004</v>
      </c>
      <c r="I89" s="11">
        <v>0</v>
      </c>
      <c r="J89" s="11">
        <v>0</v>
      </c>
      <c r="K89" s="11">
        <v>0.42</v>
      </c>
      <c r="L89" s="11">
        <v>8.7</v>
      </c>
      <c r="M89" s="11">
        <v>45</v>
      </c>
      <c r="N89" s="11">
        <v>14.1</v>
      </c>
      <c r="O89" s="11">
        <v>1.17</v>
      </c>
    </row>
    <row r="90" spans="1:16" ht="15.75">
      <c r="A90" s="73"/>
      <c r="B90" s="9" t="s">
        <v>15</v>
      </c>
      <c r="C90" s="10">
        <v>553</v>
      </c>
      <c r="D90" s="74">
        <f>D84+D85+D86+D87+D88+D89</f>
        <v>18.764799999999997</v>
      </c>
      <c r="E90" s="74">
        <f aca="true" t="shared" si="3" ref="E90:O90">E84+E85+E86+E87+E88+E89</f>
        <v>20.6632</v>
      </c>
      <c r="F90" s="74">
        <f t="shared" si="3"/>
        <v>82.238</v>
      </c>
      <c r="G90" s="74">
        <f t="shared" si="3"/>
        <v>607.58</v>
      </c>
      <c r="H90" s="74">
        <f t="shared" si="3"/>
        <v>0.3622</v>
      </c>
      <c r="I90" s="74">
        <f t="shared" si="3"/>
        <v>30.17</v>
      </c>
      <c r="J90" s="74">
        <f t="shared" si="3"/>
        <v>58.260000000000005</v>
      </c>
      <c r="K90" s="74">
        <f t="shared" si="3"/>
        <v>5.072</v>
      </c>
      <c r="L90" s="74">
        <f t="shared" si="3"/>
        <v>144.3744</v>
      </c>
      <c r="M90" s="74">
        <f t="shared" si="3"/>
        <v>287.7252</v>
      </c>
      <c r="N90" s="74">
        <f t="shared" si="3"/>
        <v>87.33699999999999</v>
      </c>
      <c r="O90" s="74">
        <f t="shared" si="3"/>
        <v>5.276400000000001</v>
      </c>
      <c r="P90" s="69">
        <v>0.25</v>
      </c>
    </row>
    <row r="91" spans="1:15" ht="15.75" customHeight="1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6"/>
    </row>
    <row r="92" spans="1:15" ht="15.75">
      <c r="A92" s="137"/>
      <c r="B92" s="186" t="s">
        <v>20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</row>
    <row r="93" spans="1:16" s="43" customFormat="1" ht="36">
      <c r="A93" s="46" t="s">
        <v>33</v>
      </c>
      <c r="B93" s="179" t="s">
        <v>31</v>
      </c>
      <c r="C93" s="1">
        <v>100</v>
      </c>
      <c r="D93" s="11">
        <v>0.4</v>
      </c>
      <c r="E93" s="11">
        <v>0.4</v>
      </c>
      <c r="F93" s="11">
        <v>9.8</v>
      </c>
      <c r="G93" s="11">
        <v>47</v>
      </c>
      <c r="H93" s="11">
        <v>0.03</v>
      </c>
      <c r="I93" s="11">
        <v>10</v>
      </c>
      <c r="J93" s="11"/>
      <c r="K93" s="11">
        <v>0.2</v>
      </c>
      <c r="L93" s="11">
        <v>16</v>
      </c>
      <c r="M93" s="11">
        <v>11</v>
      </c>
      <c r="N93" s="11">
        <v>9</v>
      </c>
      <c r="O93" s="11">
        <v>2.2</v>
      </c>
      <c r="P93" s="44"/>
    </row>
    <row r="94" spans="1:15" ht="36.75">
      <c r="A94" s="45" t="s">
        <v>45</v>
      </c>
      <c r="B94" s="179" t="s">
        <v>44</v>
      </c>
      <c r="C94" s="1">
        <v>15</v>
      </c>
      <c r="D94" s="11">
        <v>3.945</v>
      </c>
      <c r="E94" s="11">
        <v>3.99</v>
      </c>
      <c r="F94" s="11">
        <v>0</v>
      </c>
      <c r="G94" s="11">
        <v>51.5</v>
      </c>
      <c r="H94" s="11">
        <v>0.005</v>
      </c>
      <c r="I94" s="11">
        <v>0.105</v>
      </c>
      <c r="J94" s="11">
        <v>31.5</v>
      </c>
      <c r="K94" s="11">
        <v>0.06</v>
      </c>
      <c r="L94" s="11">
        <v>150</v>
      </c>
      <c r="M94" s="11">
        <v>90</v>
      </c>
      <c r="N94" s="11">
        <v>8.25</v>
      </c>
      <c r="O94" s="11">
        <v>0.105</v>
      </c>
    </row>
    <row r="95" spans="1:15" ht="36.75">
      <c r="A95" s="45" t="s">
        <v>83</v>
      </c>
      <c r="B95" s="179" t="s">
        <v>84</v>
      </c>
      <c r="C95" s="3" t="s">
        <v>18</v>
      </c>
      <c r="D95" s="11">
        <v>8.79</v>
      </c>
      <c r="E95" s="11">
        <v>11.201999999999998</v>
      </c>
      <c r="F95" s="11">
        <v>31.401999999999997</v>
      </c>
      <c r="G95" s="11">
        <v>295.65</v>
      </c>
      <c r="H95" s="11">
        <v>0.15</v>
      </c>
      <c r="I95" s="11">
        <v>0.315</v>
      </c>
      <c r="J95" s="11">
        <v>37.7</v>
      </c>
      <c r="K95" s="11">
        <v>1.2799999999999998</v>
      </c>
      <c r="L95" s="11">
        <v>26.339999999999996</v>
      </c>
      <c r="M95" s="11">
        <v>137.14499999999998</v>
      </c>
      <c r="N95" s="11">
        <v>34.662</v>
      </c>
      <c r="O95" s="11">
        <v>1.2639999999999998</v>
      </c>
    </row>
    <row r="96" spans="1:15" ht="36.75">
      <c r="A96" s="45" t="s">
        <v>116</v>
      </c>
      <c r="B96" s="179" t="s">
        <v>162</v>
      </c>
      <c r="C96" s="1">
        <v>200</v>
      </c>
      <c r="D96" s="11">
        <v>3.1660000000000004</v>
      </c>
      <c r="E96" s="11">
        <v>2.6780000000000004</v>
      </c>
      <c r="F96" s="11">
        <v>15.946000000000002</v>
      </c>
      <c r="G96" s="11">
        <v>100.60000000000001</v>
      </c>
      <c r="H96" s="11">
        <v>0.044000000000000004</v>
      </c>
      <c r="I96" s="11">
        <v>1.3</v>
      </c>
      <c r="J96" s="11">
        <v>20</v>
      </c>
      <c r="K96" s="11">
        <v>0</v>
      </c>
      <c r="L96" s="11">
        <v>125.78</v>
      </c>
      <c r="M96" s="11">
        <v>90</v>
      </c>
      <c r="N96" s="11">
        <v>14</v>
      </c>
      <c r="O96" s="11">
        <v>0.134</v>
      </c>
    </row>
    <row r="97" spans="1:15" ht="36">
      <c r="A97" s="46" t="s">
        <v>35</v>
      </c>
      <c r="B97" s="179" t="s">
        <v>29</v>
      </c>
      <c r="C97" s="1">
        <v>25</v>
      </c>
      <c r="D97" s="11">
        <v>1.9</v>
      </c>
      <c r="E97" s="11">
        <v>0.20000000000000004</v>
      </c>
      <c r="F97" s="11">
        <v>12.300000000000002</v>
      </c>
      <c r="G97" s="11">
        <v>58.75</v>
      </c>
      <c r="H97" s="11">
        <v>0.027500000000000004</v>
      </c>
      <c r="I97" s="11">
        <v>0</v>
      </c>
      <c r="J97" s="11">
        <v>0</v>
      </c>
      <c r="K97" s="11">
        <v>0.275</v>
      </c>
      <c r="L97" s="11">
        <v>5</v>
      </c>
      <c r="M97" s="11">
        <v>16.25</v>
      </c>
      <c r="N97" s="11">
        <v>3.5000000000000004</v>
      </c>
      <c r="O97" s="11">
        <v>0.275</v>
      </c>
    </row>
    <row r="98" spans="1:16" s="43" customFormat="1" ht="34.5" customHeight="1">
      <c r="A98" s="46" t="s">
        <v>34</v>
      </c>
      <c r="B98" s="181" t="s">
        <v>30</v>
      </c>
      <c r="C98" s="2">
        <v>30</v>
      </c>
      <c r="D98" s="11">
        <v>1.9799999999999998</v>
      </c>
      <c r="E98" s="11">
        <v>0.36</v>
      </c>
      <c r="F98" s="11">
        <v>11.88</v>
      </c>
      <c r="G98" s="11">
        <v>59.4</v>
      </c>
      <c r="H98" s="11">
        <v>0.051000000000000004</v>
      </c>
      <c r="I98" s="11">
        <v>0</v>
      </c>
      <c r="J98" s="11">
        <v>0</v>
      </c>
      <c r="K98" s="11">
        <v>0.42</v>
      </c>
      <c r="L98" s="11">
        <v>8.7</v>
      </c>
      <c r="M98" s="11">
        <v>45</v>
      </c>
      <c r="N98" s="11">
        <v>14.1</v>
      </c>
      <c r="O98" s="11">
        <v>1.17</v>
      </c>
      <c r="P98" s="44"/>
    </row>
    <row r="99" spans="1:16" ht="15.75">
      <c r="A99" s="73"/>
      <c r="B99" s="90"/>
      <c r="C99" s="10">
        <v>525</v>
      </c>
      <c r="D99" s="74">
        <f>SUM(D93:D98)</f>
        <v>20.180999999999997</v>
      </c>
      <c r="E99" s="74">
        <f aca="true" t="shared" si="4" ref="E99:O99">SUM(E93:E98)</f>
        <v>18.83</v>
      </c>
      <c r="F99" s="74">
        <f t="shared" si="4"/>
        <v>81.32799999999999</v>
      </c>
      <c r="G99" s="74">
        <f t="shared" si="4"/>
        <v>612.9</v>
      </c>
      <c r="H99" s="74">
        <f t="shared" si="4"/>
        <v>0.3075</v>
      </c>
      <c r="I99" s="74">
        <f t="shared" si="4"/>
        <v>11.72</v>
      </c>
      <c r="J99" s="74">
        <f t="shared" si="4"/>
        <v>89.2</v>
      </c>
      <c r="K99" s="74">
        <f t="shared" si="4"/>
        <v>2.235</v>
      </c>
      <c r="L99" s="74">
        <f t="shared" si="4"/>
        <v>331.82</v>
      </c>
      <c r="M99" s="74">
        <f t="shared" si="4"/>
        <v>389.395</v>
      </c>
      <c r="N99" s="74">
        <f t="shared" si="4"/>
        <v>83.512</v>
      </c>
      <c r="O99" s="74">
        <f t="shared" si="4"/>
        <v>5.148</v>
      </c>
      <c r="P99" s="69">
        <v>0.25</v>
      </c>
    </row>
    <row r="100" spans="1:15" ht="15.75">
      <c r="A100" s="91"/>
      <c r="B100" s="92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ht="15.75">
      <c r="A101" s="137"/>
      <c r="B101" s="186" t="s">
        <v>21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36">
      <c r="A102" s="46" t="s">
        <v>150</v>
      </c>
      <c r="B102" s="179" t="s">
        <v>138</v>
      </c>
      <c r="C102" s="6">
        <v>60</v>
      </c>
      <c r="D102" s="11">
        <v>1.0242</v>
      </c>
      <c r="E102" s="11">
        <v>3.0023999999999997</v>
      </c>
      <c r="F102" s="11">
        <v>5.074799999999999</v>
      </c>
      <c r="G102" s="11">
        <v>51.419999999999995</v>
      </c>
      <c r="H102" s="11">
        <v>0.013199999999999998</v>
      </c>
      <c r="I102" s="11">
        <v>11.885999999999997</v>
      </c>
      <c r="J102" s="11">
        <v>0</v>
      </c>
      <c r="K102" s="11">
        <v>9.24</v>
      </c>
      <c r="L102" s="11">
        <v>31.345799999999997</v>
      </c>
      <c r="M102" s="11">
        <v>20.371199999999998</v>
      </c>
      <c r="N102" s="11">
        <v>9.606600000000002</v>
      </c>
      <c r="O102" s="11">
        <v>0.40020000000000006</v>
      </c>
    </row>
    <row r="103" spans="1:15" ht="36.75">
      <c r="A103" s="45" t="s">
        <v>158</v>
      </c>
      <c r="B103" s="179" t="s">
        <v>159</v>
      </c>
      <c r="C103" s="3" t="s">
        <v>43</v>
      </c>
      <c r="D103" s="11">
        <v>13.17</v>
      </c>
      <c r="E103" s="11">
        <v>10.7</v>
      </c>
      <c r="F103" s="11">
        <v>15.788</v>
      </c>
      <c r="G103" s="11">
        <v>193.3</v>
      </c>
      <c r="H103" s="11">
        <v>0.09000000000000001</v>
      </c>
      <c r="I103" s="11">
        <v>0.936</v>
      </c>
      <c r="J103" s="11">
        <v>46.260000000000005</v>
      </c>
      <c r="K103" s="11">
        <v>2.52</v>
      </c>
      <c r="L103" s="11">
        <v>47.826</v>
      </c>
      <c r="M103" s="11">
        <v>85.08600000000001</v>
      </c>
      <c r="N103" s="11">
        <v>18.720000000000002</v>
      </c>
      <c r="O103" s="11">
        <v>1.26</v>
      </c>
    </row>
    <row r="104" spans="1:15" ht="36.75">
      <c r="A104" s="45" t="s">
        <v>157</v>
      </c>
      <c r="B104" s="179" t="s">
        <v>156</v>
      </c>
      <c r="C104" s="3" t="s">
        <v>113</v>
      </c>
      <c r="D104" s="11">
        <v>3.6285</v>
      </c>
      <c r="E104" s="11">
        <v>6.504</v>
      </c>
      <c r="F104" s="11">
        <v>37.576499999999996</v>
      </c>
      <c r="G104" s="11">
        <v>223.35</v>
      </c>
      <c r="H104" s="11">
        <v>0.03</v>
      </c>
      <c r="I104" s="11">
        <v>0</v>
      </c>
      <c r="J104" s="11">
        <v>12</v>
      </c>
      <c r="K104" s="11">
        <v>0.29100000000000004</v>
      </c>
      <c r="L104" s="11">
        <v>6.029999999999999</v>
      </c>
      <c r="M104" s="11">
        <v>78.81</v>
      </c>
      <c r="N104" s="11">
        <v>25.455</v>
      </c>
      <c r="O104" s="11">
        <v>0.525</v>
      </c>
    </row>
    <row r="105" spans="1:15" ht="36">
      <c r="A105" s="46" t="s">
        <v>42</v>
      </c>
      <c r="B105" s="179" t="s">
        <v>32</v>
      </c>
      <c r="C105" s="1" t="s">
        <v>56</v>
      </c>
      <c r="D105" s="11">
        <v>0.112</v>
      </c>
      <c r="E105" s="11">
        <v>0.018000000000000002</v>
      </c>
      <c r="F105" s="11">
        <v>10.149999999999999</v>
      </c>
      <c r="G105" s="11">
        <v>41.32</v>
      </c>
      <c r="H105" s="11">
        <v>-0.0008000000000000008</v>
      </c>
      <c r="I105" s="11">
        <v>2.0299999999999994</v>
      </c>
      <c r="J105" s="11">
        <v>0</v>
      </c>
      <c r="K105" s="11">
        <v>0.005999999999999998</v>
      </c>
      <c r="L105" s="11">
        <v>13.249999999999998</v>
      </c>
      <c r="M105" s="11">
        <v>3.9600000000000004</v>
      </c>
      <c r="N105" s="11">
        <v>2.1599999999999997</v>
      </c>
      <c r="O105" s="11">
        <v>0.33299999999999996</v>
      </c>
    </row>
    <row r="106" spans="1:16" s="43" customFormat="1" ht="39" customHeight="1">
      <c r="A106" s="46" t="s">
        <v>34</v>
      </c>
      <c r="B106" s="179" t="s">
        <v>30</v>
      </c>
      <c r="C106" s="1">
        <v>30</v>
      </c>
      <c r="D106" s="11">
        <v>1.9799999999999998</v>
      </c>
      <c r="E106" s="11">
        <v>0.36</v>
      </c>
      <c r="F106" s="11">
        <v>11.88</v>
      </c>
      <c r="G106" s="11">
        <v>59.4</v>
      </c>
      <c r="H106" s="11">
        <v>0.051000000000000004</v>
      </c>
      <c r="I106" s="11">
        <v>0</v>
      </c>
      <c r="J106" s="11">
        <v>0</v>
      </c>
      <c r="K106" s="11">
        <v>0.42</v>
      </c>
      <c r="L106" s="11">
        <v>8.7</v>
      </c>
      <c r="M106" s="11">
        <v>45</v>
      </c>
      <c r="N106" s="11">
        <v>14.1</v>
      </c>
      <c r="O106" s="11">
        <v>1.17</v>
      </c>
      <c r="P106" s="44"/>
    </row>
    <row r="107" spans="1:16" ht="15.75">
      <c r="A107" s="46"/>
      <c r="B107" s="9" t="s">
        <v>15</v>
      </c>
      <c r="C107" s="12">
        <v>533</v>
      </c>
      <c r="D107" s="140">
        <f>SUM(D102:D106)</f>
        <v>19.9147</v>
      </c>
      <c r="E107" s="140">
        <f aca="true" t="shared" si="5" ref="E107:O107">SUM(E102:E106)</f>
        <v>20.5844</v>
      </c>
      <c r="F107" s="140">
        <f t="shared" si="5"/>
        <v>80.46929999999999</v>
      </c>
      <c r="G107" s="140">
        <f t="shared" si="5"/>
        <v>568.79</v>
      </c>
      <c r="H107" s="140">
        <f t="shared" si="5"/>
        <v>0.1834</v>
      </c>
      <c r="I107" s="140">
        <f t="shared" si="5"/>
        <v>14.851999999999997</v>
      </c>
      <c r="J107" s="140">
        <f t="shared" si="5"/>
        <v>58.260000000000005</v>
      </c>
      <c r="K107" s="140">
        <f t="shared" si="5"/>
        <v>12.477</v>
      </c>
      <c r="L107" s="140">
        <f t="shared" si="5"/>
        <v>107.1518</v>
      </c>
      <c r="M107" s="140">
        <f t="shared" si="5"/>
        <v>233.2272</v>
      </c>
      <c r="N107" s="140">
        <f t="shared" si="5"/>
        <v>70.0416</v>
      </c>
      <c r="O107" s="140">
        <f t="shared" si="5"/>
        <v>3.6882</v>
      </c>
      <c r="P107" s="69">
        <v>0.25</v>
      </c>
    </row>
    <row r="108" spans="1:15" ht="15.75">
      <c r="A108" s="65"/>
      <c r="B108" s="100" t="s">
        <v>110</v>
      </c>
      <c r="C108" s="12">
        <f aca="true" t="shared" si="6" ref="C108:O108">C60+C67+C76+C90+C99+C107</f>
        <v>3176</v>
      </c>
      <c r="D108" s="101">
        <f t="shared" si="6"/>
        <v>114.82679999999999</v>
      </c>
      <c r="E108" s="101">
        <f t="shared" si="6"/>
        <v>115.47435868263474</v>
      </c>
      <c r="F108" s="101">
        <f t="shared" si="6"/>
        <v>472.93912215568855</v>
      </c>
      <c r="G108" s="101">
        <f t="shared" si="6"/>
        <v>3430.32381237525</v>
      </c>
      <c r="H108" s="101">
        <f t="shared" si="6"/>
        <v>1.6406333333333334</v>
      </c>
      <c r="I108" s="101">
        <f t="shared" si="6"/>
        <v>76.70400000000001</v>
      </c>
      <c r="J108" s="101">
        <f t="shared" si="6"/>
        <v>344.5560479041916</v>
      </c>
      <c r="K108" s="101">
        <f t="shared" si="6"/>
        <v>31.049134131736526</v>
      </c>
      <c r="L108" s="101">
        <f t="shared" si="6"/>
        <v>1083.3772628742515</v>
      </c>
      <c r="M108" s="101">
        <f t="shared" si="6"/>
        <v>1930.0493535928142</v>
      </c>
      <c r="N108" s="101">
        <f t="shared" si="6"/>
        <v>570.4746</v>
      </c>
      <c r="O108" s="101">
        <f t="shared" si="6"/>
        <v>33.432688023952096</v>
      </c>
    </row>
    <row r="109" spans="1:15" ht="15.75">
      <c r="A109" s="91"/>
      <c r="B109" s="92"/>
      <c r="C109" s="93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1:15" ht="15.75">
      <c r="A110" s="91"/>
      <c r="B110" s="92"/>
      <c r="C110" s="93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1:15" ht="15.75">
      <c r="A111" s="91"/>
      <c r="B111" s="92"/>
      <c r="C111" s="93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5.75">
      <c r="A112" s="91"/>
      <c r="B112" s="92"/>
      <c r="C112" s="93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5.75">
      <c r="A113" s="91"/>
      <c r="B113" s="92"/>
      <c r="C113" s="93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5.75">
      <c r="A114" s="91"/>
      <c r="B114" s="92"/>
      <c r="C114" s="93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1:15" ht="15.75">
      <c r="A115" s="91"/>
      <c r="B115" s="92"/>
      <c r="C115" s="93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1:15" ht="15.75">
      <c r="A116" s="91"/>
      <c r="B116" s="92"/>
      <c r="C116" s="93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1:15" ht="15.75">
      <c r="A117" s="91"/>
      <c r="B117" s="92"/>
      <c r="C117" s="93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1:15" ht="15.75">
      <c r="A118" s="91"/>
      <c r="B118" s="92"/>
      <c r="C118" s="93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15.75">
      <c r="A119" s="102"/>
      <c r="B119" s="86"/>
      <c r="C119" s="9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1:15" ht="15.75">
      <c r="A120" s="104"/>
      <c r="B120" s="187" t="s">
        <v>13</v>
      </c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</row>
    <row r="121" spans="1:15" ht="15.75">
      <c r="A121" s="142"/>
      <c r="B121" s="192" t="s">
        <v>14</v>
      </c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</row>
    <row r="122" spans="1:15" ht="18">
      <c r="A122" s="141" t="s">
        <v>58</v>
      </c>
      <c r="B122" s="179" t="s">
        <v>154</v>
      </c>
      <c r="C122" s="6">
        <v>90</v>
      </c>
      <c r="D122" s="11">
        <v>10.2</v>
      </c>
      <c r="E122" s="11">
        <v>12.926</v>
      </c>
      <c r="F122" s="11">
        <v>13.788</v>
      </c>
      <c r="G122" s="11">
        <v>198</v>
      </c>
      <c r="H122" s="11">
        <v>0.09000000000000001</v>
      </c>
      <c r="I122" s="11">
        <v>0.936</v>
      </c>
      <c r="J122" s="11">
        <v>46.260000000000005</v>
      </c>
      <c r="K122" s="11">
        <v>2.52</v>
      </c>
      <c r="L122" s="11">
        <v>47.826</v>
      </c>
      <c r="M122" s="11">
        <v>85.08600000000001</v>
      </c>
      <c r="N122" s="11">
        <v>18.720000000000002</v>
      </c>
      <c r="O122" s="11">
        <v>1.26</v>
      </c>
    </row>
    <row r="123" spans="1:15" ht="36">
      <c r="A123" s="46" t="s">
        <v>136</v>
      </c>
      <c r="B123" s="179" t="s">
        <v>125</v>
      </c>
      <c r="C123" s="2" t="s">
        <v>78</v>
      </c>
      <c r="D123" s="11">
        <v>4.085</v>
      </c>
      <c r="E123" s="11">
        <v>5.08</v>
      </c>
      <c r="F123" s="11">
        <v>37.261</v>
      </c>
      <c r="G123" s="11">
        <v>216.9</v>
      </c>
      <c r="H123" s="11">
        <v>0.171</v>
      </c>
      <c r="I123" s="11">
        <v>1.053</v>
      </c>
      <c r="J123" s="11">
        <v>28.2</v>
      </c>
      <c r="K123" s="11">
        <v>0.129</v>
      </c>
      <c r="L123" s="11">
        <v>122.85</v>
      </c>
      <c r="M123" s="11">
        <v>164.133</v>
      </c>
      <c r="N123" s="11">
        <v>42.84</v>
      </c>
      <c r="O123" s="11">
        <v>1.095</v>
      </c>
    </row>
    <row r="124" spans="1:15" ht="36">
      <c r="A124" s="46" t="s">
        <v>37</v>
      </c>
      <c r="B124" s="179" t="s">
        <v>128</v>
      </c>
      <c r="C124" s="2" t="s">
        <v>56</v>
      </c>
      <c r="D124" s="11">
        <v>0.235</v>
      </c>
      <c r="E124" s="11">
        <v>0.09</v>
      </c>
      <c r="F124" s="11">
        <v>12.424999999999999</v>
      </c>
      <c r="G124" s="11">
        <v>54.2</v>
      </c>
      <c r="H124" s="11">
        <v>0.0035</v>
      </c>
      <c r="I124" s="11">
        <v>50.029999999999994</v>
      </c>
      <c r="J124" s="11">
        <v>0</v>
      </c>
      <c r="K124" s="11">
        <v>0.19</v>
      </c>
      <c r="L124" s="11">
        <v>13.95</v>
      </c>
      <c r="M124" s="11">
        <v>3.65</v>
      </c>
      <c r="N124" s="11">
        <v>2.25</v>
      </c>
      <c r="O124" s="11">
        <v>0.41500000000000004</v>
      </c>
    </row>
    <row r="125" spans="1:15" ht="36">
      <c r="A125" s="46" t="s">
        <v>35</v>
      </c>
      <c r="B125" s="179" t="s">
        <v>29</v>
      </c>
      <c r="C125" s="1">
        <v>25</v>
      </c>
      <c r="D125" s="11">
        <v>1.9</v>
      </c>
      <c r="E125" s="11">
        <v>0.2</v>
      </c>
      <c r="F125" s="11">
        <v>12.3</v>
      </c>
      <c r="G125" s="11">
        <v>58.75</v>
      </c>
      <c r="H125" s="11">
        <v>0.0275</v>
      </c>
      <c r="I125" s="11">
        <v>0</v>
      </c>
      <c r="J125" s="11">
        <v>0</v>
      </c>
      <c r="K125" s="11">
        <v>0.275</v>
      </c>
      <c r="L125" s="11">
        <v>5</v>
      </c>
      <c r="M125" s="11">
        <v>16.25</v>
      </c>
      <c r="N125" s="11">
        <v>3.5</v>
      </c>
      <c r="O125" s="11">
        <v>0.275</v>
      </c>
    </row>
    <row r="126" spans="1:16" s="43" customFormat="1" ht="39" customHeight="1">
      <c r="A126" s="46" t="s">
        <v>34</v>
      </c>
      <c r="B126" s="179" t="s">
        <v>30</v>
      </c>
      <c r="C126" s="1">
        <v>30</v>
      </c>
      <c r="D126" s="11">
        <v>1.9799999999999998</v>
      </c>
      <c r="E126" s="11">
        <v>0.36</v>
      </c>
      <c r="F126" s="11">
        <v>11.88</v>
      </c>
      <c r="G126" s="11">
        <v>59.4</v>
      </c>
      <c r="H126" s="11">
        <v>0.051000000000000004</v>
      </c>
      <c r="I126" s="11">
        <v>0</v>
      </c>
      <c r="J126" s="11">
        <v>0</v>
      </c>
      <c r="K126" s="11">
        <v>0.42</v>
      </c>
      <c r="L126" s="11">
        <v>8.7</v>
      </c>
      <c r="M126" s="11">
        <v>45</v>
      </c>
      <c r="N126" s="11">
        <v>14.1</v>
      </c>
      <c r="O126" s="11">
        <v>1.17</v>
      </c>
      <c r="P126" s="44"/>
    </row>
    <row r="127" spans="1:16" ht="15.75">
      <c r="A127" s="65"/>
      <c r="B127" s="100" t="s">
        <v>15</v>
      </c>
      <c r="C127" s="4">
        <v>528</v>
      </c>
      <c r="D127" s="8">
        <f>SUM(D122:D126)</f>
        <v>18.4</v>
      </c>
      <c r="E127" s="8">
        <f aca="true" t="shared" si="7" ref="E127:O127">SUM(E122:E126)</f>
        <v>18.656</v>
      </c>
      <c r="F127" s="8">
        <f t="shared" si="7"/>
        <v>87.654</v>
      </c>
      <c r="G127" s="8">
        <f t="shared" si="7"/>
        <v>587.2499999999999</v>
      </c>
      <c r="H127" s="8">
        <f t="shared" si="7"/>
        <v>0.343</v>
      </c>
      <c r="I127" s="8">
        <f t="shared" si="7"/>
        <v>52.01899999999999</v>
      </c>
      <c r="J127" s="8">
        <f t="shared" si="7"/>
        <v>74.46000000000001</v>
      </c>
      <c r="K127" s="8">
        <f t="shared" si="7"/>
        <v>3.534</v>
      </c>
      <c r="L127" s="8">
        <f t="shared" si="7"/>
        <v>198.32599999999996</v>
      </c>
      <c r="M127" s="8">
        <f t="shared" si="7"/>
        <v>314.119</v>
      </c>
      <c r="N127" s="8">
        <f t="shared" si="7"/>
        <v>81.41</v>
      </c>
      <c r="O127" s="8">
        <f t="shared" si="7"/>
        <v>4.215</v>
      </c>
      <c r="P127" s="69">
        <v>0.25</v>
      </c>
    </row>
    <row r="128" spans="1:15" ht="15.75" customHeight="1">
      <c r="A128" s="197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9"/>
    </row>
    <row r="129" spans="1:15" ht="15.75">
      <c r="A129" s="142"/>
      <c r="B129" s="192" t="s">
        <v>16</v>
      </c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</row>
    <row r="130" spans="1:16" s="43" customFormat="1" ht="36">
      <c r="A130" s="46" t="s">
        <v>33</v>
      </c>
      <c r="B130" s="179" t="s">
        <v>31</v>
      </c>
      <c r="C130" s="1">
        <v>100</v>
      </c>
      <c r="D130" s="11">
        <v>0.4</v>
      </c>
      <c r="E130" s="11">
        <v>0.4</v>
      </c>
      <c r="F130" s="11">
        <v>9.8</v>
      </c>
      <c r="G130" s="11">
        <v>47</v>
      </c>
      <c r="H130" s="11">
        <v>0.03</v>
      </c>
      <c r="I130" s="11">
        <v>10</v>
      </c>
      <c r="J130" s="11"/>
      <c r="K130" s="11">
        <v>0.2</v>
      </c>
      <c r="L130" s="11">
        <v>16</v>
      </c>
      <c r="M130" s="11">
        <v>11</v>
      </c>
      <c r="N130" s="11">
        <v>9</v>
      </c>
      <c r="O130" s="11">
        <v>2.2</v>
      </c>
      <c r="P130" s="44"/>
    </row>
    <row r="131" spans="1:15" ht="36">
      <c r="A131" s="46" t="s">
        <v>101</v>
      </c>
      <c r="B131" s="179" t="s">
        <v>103</v>
      </c>
      <c r="C131" s="3" t="s">
        <v>22</v>
      </c>
      <c r="D131" s="11">
        <v>15.945833333333336</v>
      </c>
      <c r="E131" s="89">
        <v>19.55</v>
      </c>
      <c r="F131" s="89">
        <v>39.745</v>
      </c>
      <c r="G131" s="11">
        <v>408.4166666666667</v>
      </c>
      <c r="H131" s="11">
        <v>0.03916666666666667</v>
      </c>
      <c r="I131" s="11">
        <v>0.265</v>
      </c>
      <c r="J131" s="11">
        <v>0</v>
      </c>
      <c r="K131" s="11">
        <v>4.225</v>
      </c>
      <c r="L131" s="11">
        <v>29.32666666666667</v>
      </c>
      <c r="M131" s="11">
        <v>176.22833333333335</v>
      </c>
      <c r="N131" s="11">
        <v>40.583333333333336</v>
      </c>
      <c r="O131" s="11">
        <v>2.641666666666666</v>
      </c>
    </row>
    <row r="132" spans="1:16" s="43" customFormat="1" ht="36">
      <c r="A132" s="46" t="s">
        <v>37</v>
      </c>
      <c r="B132" s="179" t="s">
        <v>27</v>
      </c>
      <c r="C132" s="2" t="s">
        <v>55</v>
      </c>
      <c r="D132" s="11">
        <v>0.07</v>
      </c>
      <c r="E132" s="11">
        <v>0.02</v>
      </c>
      <c r="F132" s="11">
        <v>10.01</v>
      </c>
      <c r="G132" s="11">
        <v>40</v>
      </c>
      <c r="H132" s="11">
        <v>0</v>
      </c>
      <c r="I132" s="11">
        <v>0.03</v>
      </c>
      <c r="J132" s="11">
        <v>0</v>
      </c>
      <c r="K132" s="11">
        <v>0</v>
      </c>
      <c r="L132" s="11">
        <v>10.95</v>
      </c>
      <c r="M132" s="11">
        <v>2.8</v>
      </c>
      <c r="N132" s="11">
        <v>1.4</v>
      </c>
      <c r="O132" s="11">
        <v>0.265</v>
      </c>
      <c r="P132" s="44"/>
    </row>
    <row r="133" spans="1:15" ht="36">
      <c r="A133" s="46" t="s">
        <v>35</v>
      </c>
      <c r="B133" s="179" t="s">
        <v>29</v>
      </c>
      <c r="C133" s="1">
        <v>25</v>
      </c>
      <c r="D133" s="11">
        <v>1.9</v>
      </c>
      <c r="E133" s="11">
        <v>0.2</v>
      </c>
      <c r="F133" s="11">
        <v>12.3</v>
      </c>
      <c r="G133" s="11">
        <v>58.75</v>
      </c>
      <c r="H133" s="11">
        <v>0.0275</v>
      </c>
      <c r="I133" s="11">
        <v>0</v>
      </c>
      <c r="J133" s="11">
        <v>0</v>
      </c>
      <c r="K133" s="11">
        <v>0.275</v>
      </c>
      <c r="L133" s="11">
        <v>5</v>
      </c>
      <c r="M133" s="11">
        <v>16.25</v>
      </c>
      <c r="N133" s="11">
        <v>3.5</v>
      </c>
      <c r="O133" s="11">
        <v>0.275</v>
      </c>
    </row>
    <row r="134" spans="1:16" s="43" customFormat="1" ht="39" customHeight="1">
      <c r="A134" s="46" t="s">
        <v>34</v>
      </c>
      <c r="B134" s="179" t="s">
        <v>30</v>
      </c>
      <c r="C134" s="1">
        <v>20</v>
      </c>
      <c r="D134" s="11">
        <v>1.32</v>
      </c>
      <c r="E134" s="11">
        <v>0.24000000000000002</v>
      </c>
      <c r="F134" s="11">
        <v>7.920000000000002</v>
      </c>
      <c r="G134" s="11">
        <v>39.60000000000001</v>
      </c>
      <c r="H134" s="11">
        <v>0.03400000000000001</v>
      </c>
      <c r="I134" s="11">
        <v>0</v>
      </c>
      <c r="J134" s="11">
        <v>0</v>
      </c>
      <c r="K134" s="11">
        <v>0.28</v>
      </c>
      <c r="L134" s="11">
        <v>5.800000000000001</v>
      </c>
      <c r="M134" s="11">
        <v>30.000000000000004</v>
      </c>
      <c r="N134" s="11">
        <v>9.400000000000002</v>
      </c>
      <c r="O134" s="11">
        <v>0.7800000000000002</v>
      </c>
      <c r="P134" s="44"/>
    </row>
    <row r="135" spans="1:16" ht="15.75">
      <c r="A135" s="65"/>
      <c r="B135" s="100" t="s">
        <v>15</v>
      </c>
      <c r="C135" s="4">
        <v>545</v>
      </c>
      <c r="D135" s="8">
        <f>SUM(D130:D134)</f>
        <v>19.635833333333334</v>
      </c>
      <c r="E135" s="8">
        <f aca="true" t="shared" si="8" ref="E135:O135">SUM(E130:E134)</f>
        <v>20.409999999999997</v>
      </c>
      <c r="F135" s="8">
        <f t="shared" si="8"/>
        <v>79.775</v>
      </c>
      <c r="G135" s="8">
        <f t="shared" si="8"/>
        <v>593.7666666666668</v>
      </c>
      <c r="H135" s="8">
        <f t="shared" si="8"/>
        <v>0.13066666666666668</v>
      </c>
      <c r="I135" s="8">
        <f t="shared" si="8"/>
        <v>10.295</v>
      </c>
      <c r="J135" s="8">
        <f t="shared" si="8"/>
        <v>0</v>
      </c>
      <c r="K135" s="8">
        <f t="shared" si="8"/>
        <v>4.98</v>
      </c>
      <c r="L135" s="8">
        <f t="shared" si="8"/>
        <v>67.07666666666667</v>
      </c>
      <c r="M135" s="8">
        <f t="shared" si="8"/>
        <v>236.27833333333336</v>
      </c>
      <c r="N135" s="8">
        <f t="shared" si="8"/>
        <v>63.88333333333334</v>
      </c>
      <c r="O135" s="8">
        <f t="shared" si="8"/>
        <v>6.161666666666667</v>
      </c>
      <c r="P135" s="69">
        <v>0.25</v>
      </c>
    </row>
    <row r="136" spans="1:15" ht="15.75">
      <c r="A136" s="114"/>
      <c r="B136" s="115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8"/>
    </row>
    <row r="137" spans="1:15" ht="15.75">
      <c r="A137" s="142"/>
      <c r="B137" s="192" t="s">
        <v>17</v>
      </c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</row>
    <row r="138" spans="1:15" ht="36.75">
      <c r="A138" s="45" t="s">
        <v>79</v>
      </c>
      <c r="B138" s="181" t="s">
        <v>80</v>
      </c>
      <c r="C138" s="3" t="s">
        <v>23</v>
      </c>
      <c r="D138" s="11">
        <v>9.05</v>
      </c>
      <c r="E138" s="89">
        <v>6.09</v>
      </c>
      <c r="F138" s="89">
        <v>3.8</v>
      </c>
      <c r="G138" s="11">
        <v>105</v>
      </c>
      <c r="H138" s="11">
        <v>0.05</v>
      </c>
      <c r="I138" s="89">
        <v>3.73</v>
      </c>
      <c r="J138" s="89">
        <v>5.82</v>
      </c>
      <c r="K138" s="89">
        <v>2.52</v>
      </c>
      <c r="L138" s="11">
        <v>39.07</v>
      </c>
      <c r="M138" s="11">
        <v>162.19</v>
      </c>
      <c r="N138" s="11">
        <v>48.53</v>
      </c>
      <c r="O138" s="11">
        <v>0.85</v>
      </c>
    </row>
    <row r="139" spans="1:15" ht="36">
      <c r="A139" s="46" t="s">
        <v>40</v>
      </c>
      <c r="B139" s="179" t="s">
        <v>149</v>
      </c>
      <c r="C139" s="3" t="s">
        <v>113</v>
      </c>
      <c r="D139" s="11">
        <v>3.0885</v>
      </c>
      <c r="E139" s="89">
        <v>6.9795</v>
      </c>
      <c r="F139" s="89">
        <v>20.480999999999998</v>
      </c>
      <c r="G139" s="11">
        <v>157.05</v>
      </c>
      <c r="H139" s="11">
        <v>0.1395</v>
      </c>
      <c r="I139" s="11">
        <v>18.1605</v>
      </c>
      <c r="J139" s="11">
        <v>12</v>
      </c>
      <c r="K139" s="11">
        <v>0.2115</v>
      </c>
      <c r="L139" s="11">
        <v>37.695</v>
      </c>
      <c r="M139" s="11">
        <v>87.49499999999999</v>
      </c>
      <c r="N139" s="11">
        <v>27.75</v>
      </c>
      <c r="O139" s="11">
        <v>1.0155</v>
      </c>
    </row>
    <row r="140" spans="1:15" ht="38.25">
      <c r="A140" s="108" t="s">
        <v>151</v>
      </c>
      <c r="B140" s="179" t="s">
        <v>152</v>
      </c>
      <c r="C140" s="119">
        <v>50</v>
      </c>
      <c r="D140" s="120">
        <v>1.0325</v>
      </c>
      <c r="E140" s="121">
        <v>1.6185</v>
      </c>
      <c r="F140" s="121">
        <v>4.7135</v>
      </c>
      <c r="G140" s="120">
        <v>37.550000000000004</v>
      </c>
      <c r="H140" s="120">
        <v>0.013500000000000002</v>
      </c>
      <c r="I140" s="120">
        <v>8.581000000000001</v>
      </c>
      <c r="J140" s="120">
        <v>0</v>
      </c>
      <c r="K140" s="120">
        <v>0.8650000000000001</v>
      </c>
      <c r="L140" s="120">
        <v>27.725</v>
      </c>
      <c r="M140" s="120">
        <v>20.07</v>
      </c>
      <c r="N140" s="120">
        <v>10.325000000000001</v>
      </c>
      <c r="O140" s="120">
        <v>0.404</v>
      </c>
    </row>
    <row r="141" spans="1:15" ht="36.75">
      <c r="A141" s="45" t="s">
        <v>170</v>
      </c>
      <c r="B141" s="179" t="s">
        <v>168</v>
      </c>
      <c r="C141" s="2">
        <v>200</v>
      </c>
      <c r="D141" s="11">
        <v>0.16000000000000003</v>
      </c>
      <c r="E141" s="11">
        <v>0.16000000000000003</v>
      </c>
      <c r="F141" s="11">
        <v>17.900000000000002</v>
      </c>
      <c r="G141" s="11">
        <v>74.60000000000001</v>
      </c>
      <c r="H141" s="11">
        <v>0.012</v>
      </c>
      <c r="I141" s="11">
        <v>0.9</v>
      </c>
      <c r="J141" s="11">
        <v>0</v>
      </c>
      <c r="K141" s="11">
        <v>0.08000000000000002</v>
      </c>
      <c r="L141" s="11">
        <v>13.88</v>
      </c>
      <c r="M141" s="11">
        <v>4.4</v>
      </c>
      <c r="N141" s="11">
        <v>5.140000000000001</v>
      </c>
      <c r="O141" s="11">
        <v>0.9219999999999999</v>
      </c>
    </row>
    <row r="142" spans="1:15" ht="36">
      <c r="A142" s="46" t="s">
        <v>35</v>
      </c>
      <c r="B142" s="179" t="s">
        <v>29</v>
      </c>
      <c r="C142" s="1">
        <v>35</v>
      </c>
      <c r="D142" s="11">
        <v>2.6599999999999997</v>
      </c>
      <c r="E142" s="11">
        <v>0.28</v>
      </c>
      <c r="F142" s="11">
        <v>17.220000000000002</v>
      </c>
      <c r="G142" s="11">
        <v>82.25</v>
      </c>
      <c r="H142" s="11">
        <v>0.0385</v>
      </c>
      <c r="I142" s="11">
        <v>0</v>
      </c>
      <c r="J142" s="11">
        <v>0</v>
      </c>
      <c r="K142" s="11">
        <v>0.385</v>
      </c>
      <c r="L142" s="11">
        <v>7</v>
      </c>
      <c r="M142" s="11">
        <v>22.75</v>
      </c>
      <c r="N142" s="11">
        <v>4.9</v>
      </c>
      <c r="O142" s="11">
        <v>0.385</v>
      </c>
    </row>
    <row r="143" spans="1:16" ht="15.75">
      <c r="A143" s="65"/>
      <c r="B143" s="100" t="s">
        <v>15</v>
      </c>
      <c r="C143" s="4">
        <v>538</v>
      </c>
      <c r="D143" s="8">
        <f>SUM(D138:D142)</f>
        <v>15.991000000000001</v>
      </c>
      <c r="E143" s="8">
        <f aca="true" t="shared" si="9" ref="E143:O143">SUM(E138:E142)</f>
        <v>15.127999999999998</v>
      </c>
      <c r="F143" s="8">
        <f t="shared" si="9"/>
        <v>64.1145</v>
      </c>
      <c r="G143" s="8">
        <f t="shared" si="9"/>
        <v>456.45000000000005</v>
      </c>
      <c r="H143" s="8">
        <f t="shared" si="9"/>
        <v>0.2535</v>
      </c>
      <c r="I143" s="8">
        <f t="shared" si="9"/>
        <v>31.371499999999997</v>
      </c>
      <c r="J143" s="8">
        <f t="shared" si="9"/>
        <v>17.82</v>
      </c>
      <c r="K143" s="8">
        <f t="shared" si="9"/>
        <v>4.0615000000000006</v>
      </c>
      <c r="L143" s="8">
        <f t="shared" si="9"/>
        <v>125.37</v>
      </c>
      <c r="M143" s="8">
        <f t="shared" si="9"/>
        <v>296.905</v>
      </c>
      <c r="N143" s="8">
        <f t="shared" si="9"/>
        <v>96.64500000000001</v>
      </c>
      <c r="O143" s="8">
        <f t="shared" si="9"/>
        <v>3.5764999999999993</v>
      </c>
      <c r="P143" s="69">
        <v>0.2</v>
      </c>
    </row>
    <row r="144" spans="1:15" ht="15.75">
      <c r="A144" s="91"/>
      <c r="B144" s="9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6" spans="1:15" ht="15.75">
      <c r="A146" s="91"/>
      <c r="B146" s="9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1:15" ht="15.75">
      <c r="A147" s="91"/>
      <c r="B147" s="9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1:15" ht="15.75">
      <c r="A148" s="91"/>
      <c r="B148" s="9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1:17" ht="98.25" customHeight="1">
      <c r="A149" s="91"/>
      <c r="B149" s="9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43"/>
      <c r="Q149" s="51"/>
    </row>
    <row r="150" spans="1:15" ht="15.75">
      <c r="A150" s="142"/>
      <c r="B150" s="192" t="s">
        <v>19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</row>
    <row r="151" spans="1:15" ht="36">
      <c r="A151" s="148" t="s">
        <v>58</v>
      </c>
      <c r="B151" s="179" t="s">
        <v>137</v>
      </c>
      <c r="C151" s="3" t="s">
        <v>109</v>
      </c>
      <c r="D151" s="11">
        <v>3.17</v>
      </c>
      <c r="E151" s="11">
        <v>5.19</v>
      </c>
      <c r="F151" s="11">
        <v>9.8483</v>
      </c>
      <c r="G151" s="11">
        <v>118.01</v>
      </c>
      <c r="H151" s="11">
        <v>0.06534999999999999</v>
      </c>
      <c r="I151" s="11">
        <v>0.27619999999999995</v>
      </c>
      <c r="J151" s="11">
        <v>29.619999999999997</v>
      </c>
      <c r="K151" s="11">
        <v>0.45514999999999994</v>
      </c>
      <c r="L151" s="11">
        <v>21.677</v>
      </c>
      <c r="M151" s="11">
        <v>92.8035</v>
      </c>
      <c r="N151" s="11">
        <v>26.558</v>
      </c>
      <c r="O151" s="11">
        <v>1.0443</v>
      </c>
    </row>
    <row r="152" spans="1:15" ht="36">
      <c r="A152" s="46" t="s">
        <v>41</v>
      </c>
      <c r="B152" s="179" t="s">
        <v>54</v>
      </c>
      <c r="C152" s="2" t="s">
        <v>78</v>
      </c>
      <c r="D152" s="11">
        <v>6.6444</v>
      </c>
      <c r="E152" s="11">
        <v>7.596</v>
      </c>
      <c r="F152" s="11">
        <v>31.776000000000003</v>
      </c>
      <c r="G152" s="11">
        <v>221.94</v>
      </c>
      <c r="H152" s="11">
        <v>0.06659999999999999</v>
      </c>
      <c r="I152" s="11">
        <v>0</v>
      </c>
      <c r="J152" s="11">
        <v>12</v>
      </c>
      <c r="K152" s="11">
        <v>1.1928</v>
      </c>
      <c r="L152" s="11">
        <v>6.552</v>
      </c>
      <c r="M152" s="11">
        <v>45.504</v>
      </c>
      <c r="N152" s="11">
        <v>25.344</v>
      </c>
      <c r="O152" s="11">
        <v>1.3326</v>
      </c>
    </row>
    <row r="153" spans="1:15" ht="36.75">
      <c r="A153" s="45" t="s">
        <v>117</v>
      </c>
      <c r="B153" s="179" t="s">
        <v>118</v>
      </c>
      <c r="C153" s="2">
        <v>200</v>
      </c>
      <c r="D153" s="11">
        <v>4.078</v>
      </c>
      <c r="E153" s="11">
        <v>3.544</v>
      </c>
      <c r="F153" s="11">
        <v>7.597999999999999</v>
      </c>
      <c r="G153" s="11">
        <v>78.60000000000001</v>
      </c>
      <c r="H153" s="11">
        <v>0.05600000000000001</v>
      </c>
      <c r="I153" s="11">
        <v>1.588</v>
      </c>
      <c r="J153" s="11">
        <v>24.400000000000002</v>
      </c>
      <c r="K153" s="11">
        <v>0</v>
      </c>
      <c r="L153" s="11">
        <v>151.92</v>
      </c>
      <c r="M153" s="11">
        <v>124.56</v>
      </c>
      <c r="N153" s="11">
        <v>21.340000000000003</v>
      </c>
      <c r="O153" s="11">
        <v>0.44800000000000006</v>
      </c>
    </row>
    <row r="154" spans="1:15" ht="36">
      <c r="A154" s="46" t="s">
        <v>35</v>
      </c>
      <c r="B154" s="179" t="s">
        <v>29</v>
      </c>
      <c r="C154" s="1">
        <v>30</v>
      </c>
      <c r="D154" s="11">
        <v>2.28</v>
      </c>
      <c r="E154" s="11">
        <v>0.24</v>
      </c>
      <c r="F154" s="11">
        <v>14.76</v>
      </c>
      <c r="G154" s="11">
        <v>70.5</v>
      </c>
      <c r="H154" s="11">
        <v>0.033</v>
      </c>
      <c r="I154" s="11">
        <v>0</v>
      </c>
      <c r="J154" s="11">
        <v>0</v>
      </c>
      <c r="K154" s="11">
        <v>0.33</v>
      </c>
      <c r="L154" s="11">
        <v>6</v>
      </c>
      <c r="M154" s="11">
        <v>19.5</v>
      </c>
      <c r="N154" s="11">
        <v>4.2</v>
      </c>
      <c r="O154" s="11">
        <v>0.33</v>
      </c>
    </row>
    <row r="155" spans="1:16" ht="15.75">
      <c r="A155" s="65"/>
      <c r="B155" s="100" t="s">
        <v>15</v>
      </c>
      <c r="C155" s="4">
        <v>513</v>
      </c>
      <c r="D155" s="8">
        <f aca="true" t="shared" si="10" ref="D155:O155">D151+D152+D153+D154</f>
        <v>16.1724</v>
      </c>
      <c r="E155" s="8">
        <f t="shared" si="10"/>
        <v>16.57</v>
      </c>
      <c r="F155" s="8">
        <f t="shared" si="10"/>
        <v>63.9823</v>
      </c>
      <c r="G155" s="8">
        <f t="shared" si="10"/>
        <v>489.05</v>
      </c>
      <c r="H155" s="8">
        <f t="shared" si="10"/>
        <v>0.22095</v>
      </c>
      <c r="I155" s="8">
        <f t="shared" si="10"/>
        <v>1.8642</v>
      </c>
      <c r="J155" s="8">
        <f t="shared" si="10"/>
        <v>66.02</v>
      </c>
      <c r="K155" s="8">
        <f t="shared" si="10"/>
        <v>1.97795</v>
      </c>
      <c r="L155" s="8">
        <f t="shared" si="10"/>
        <v>186.149</v>
      </c>
      <c r="M155" s="8">
        <f t="shared" si="10"/>
        <v>282.3675</v>
      </c>
      <c r="N155" s="8">
        <f t="shared" si="10"/>
        <v>77.44200000000001</v>
      </c>
      <c r="O155" s="8">
        <f t="shared" si="10"/>
        <v>3.1549</v>
      </c>
      <c r="P155" s="69">
        <v>0.2</v>
      </c>
    </row>
    <row r="156" spans="1:15" ht="15.75">
      <c r="A156" s="109"/>
      <c r="B156" s="110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3"/>
    </row>
    <row r="157" spans="1:15" ht="15.75">
      <c r="A157" s="142"/>
      <c r="B157" s="192" t="s">
        <v>20</v>
      </c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</row>
    <row r="158" spans="1:16" s="43" customFormat="1" ht="36">
      <c r="A158" s="46" t="s">
        <v>33</v>
      </c>
      <c r="B158" s="179" t="s">
        <v>31</v>
      </c>
      <c r="C158" s="1">
        <v>100</v>
      </c>
      <c r="D158" s="11">
        <v>0.4</v>
      </c>
      <c r="E158" s="11">
        <v>0.4</v>
      </c>
      <c r="F158" s="11">
        <v>9.8</v>
      </c>
      <c r="G158" s="11">
        <v>47</v>
      </c>
      <c r="H158" s="11">
        <v>0.03</v>
      </c>
      <c r="I158" s="11">
        <v>10</v>
      </c>
      <c r="J158" s="11"/>
      <c r="K158" s="11">
        <v>0.2</v>
      </c>
      <c r="L158" s="11">
        <v>16</v>
      </c>
      <c r="M158" s="11">
        <v>11</v>
      </c>
      <c r="N158" s="11">
        <v>9</v>
      </c>
      <c r="O158" s="11">
        <v>2.2</v>
      </c>
      <c r="P158" s="44"/>
    </row>
    <row r="159" spans="1:15" ht="38.25">
      <c r="A159" s="108" t="s">
        <v>141</v>
      </c>
      <c r="B159" s="179" t="s">
        <v>82</v>
      </c>
      <c r="C159" s="2" t="s">
        <v>22</v>
      </c>
      <c r="D159" s="11">
        <v>12.475</v>
      </c>
      <c r="E159" s="11">
        <v>15.68</v>
      </c>
      <c r="F159" s="11">
        <v>19.334999999999997</v>
      </c>
      <c r="G159" s="11">
        <v>271.5</v>
      </c>
      <c r="H159" s="11">
        <v>0.12</v>
      </c>
      <c r="I159" s="11">
        <v>18.765</v>
      </c>
      <c r="J159" s="11">
        <v>39</v>
      </c>
      <c r="K159" s="11">
        <v>4.67</v>
      </c>
      <c r="L159" s="11">
        <v>59.14999999999999</v>
      </c>
      <c r="M159" s="11">
        <v>148.63</v>
      </c>
      <c r="N159" s="11">
        <v>39.69</v>
      </c>
      <c r="O159" s="11">
        <v>2.225</v>
      </c>
    </row>
    <row r="160" spans="1:15" ht="36.75">
      <c r="A160" s="45" t="s">
        <v>89</v>
      </c>
      <c r="B160" s="179" t="s">
        <v>88</v>
      </c>
      <c r="C160" s="2">
        <v>200</v>
      </c>
      <c r="D160" s="11">
        <v>0.662</v>
      </c>
      <c r="E160" s="11">
        <v>0.09000000000000001</v>
      </c>
      <c r="F160" s="11">
        <v>22.034000000000002</v>
      </c>
      <c r="G160" s="11">
        <v>92.80000000000001</v>
      </c>
      <c r="H160" s="11">
        <v>0.016</v>
      </c>
      <c r="I160" s="11">
        <v>0.726</v>
      </c>
      <c r="J160" s="11">
        <v>0</v>
      </c>
      <c r="K160" s="11">
        <v>0.508</v>
      </c>
      <c r="L160" s="11">
        <v>32.18000000000001</v>
      </c>
      <c r="M160" s="11">
        <v>23.44</v>
      </c>
      <c r="N160" s="11">
        <v>17.46</v>
      </c>
      <c r="O160" s="11">
        <v>0.668</v>
      </c>
    </row>
    <row r="161" spans="1:15" ht="36">
      <c r="A161" s="46" t="s">
        <v>35</v>
      </c>
      <c r="B161" s="179" t="s">
        <v>29</v>
      </c>
      <c r="C161" s="1">
        <v>30</v>
      </c>
      <c r="D161" s="11">
        <v>2.28</v>
      </c>
      <c r="E161" s="11">
        <v>0.24</v>
      </c>
      <c r="F161" s="11">
        <v>14.76</v>
      </c>
      <c r="G161" s="11">
        <v>70.5</v>
      </c>
      <c r="H161" s="11">
        <v>0.033</v>
      </c>
      <c r="I161" s="11">
        <v>0</v>
      </c>
      <c r="J161" s="11">
        <v>0</v>
      </c>
      <c r="K161" s="11">
        <v>0.33</v>
      </c>
      <c r="L161" s="11">
        <v>6</v>
      </c>
      <c r="M161" s="11">
        <v>19.5</v>
      </c>
      <c r="N161" s="11">
        <v>4.2</v>
      </c>
      <c r="O161" s="11">
        <v>0.33</v>
      </c>
    </row>
    <row r="162" spans="1:16" ht="15.75">
      <c r="A162" s="65"/>
      <c r="B162" s="100" t="s">
        <v>15</v>
      </c>
      <c r="C162" s="4">
        <v>530</v>
      </c>
      <c r="D162" s="8">
        <f>SUM(D158:D161)</f>
        <v>15.817</v>
      </c>
      <c r="E162" s="8">
        <f aca="true" t="shared" si="11" ref="E162:O162">SUM(E158:E161)</f>
        <v>16.409999999999997</v>
      </c>
      <c r="F162" s="8">
        <f t="shared" si="11"/>
        <v>65.929</v>
      </c>
      <c r="G162" s="8">
        <f t="shared" si="11"/>
        <v>481.8</v>
      </c>
      <c r="H162" s="8">
        <f t="shared" si="11"/>
        <v>0.19899999999999998</v>
      </c>
      <c r="I162" s="8">
        <f t="shared" si="11"/>
        <v>29.491</v>
      </c>
      <c r="J162" s="8">
        <f t="shared" si="11"/>
        <v>39</v>
      </c>
      <c r="K162" s="8">
        <f t="shared" si="11"/>
        <v>5.708</v>
      </c>
      <c r="L162" s="8">
        <f t="shared" si="11"/>
        <v>113.33</v>
      </c>
      <c r="M162" s="8">
        <f t="shared" si="11"/>
        <v>202.57</v>
      </c>
      <c r="N162" s="8">
        <f t="shared" si="11"/>
        <v>70.35000000000001</v>
      </c>
      <c r="O162" s="8">
        <f t="shared" si="11"/>
        <v>5.423000000000001</v>
      </c>
      <c r="P162" s="69">
        <v>0.2</v>
      </c>
    </row>
    <row r="163" spans="1:15" ht="15.75">
      <c r="A163" s="109"/>
      <c r="B163" s="110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1:15" ht="15.75">
      <c r="A164" s="142"/>
      <c r="B164" s="192" t="s">
        <v>21</v>
      </c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</row>
    <row r="165" spans="1:15" ht="36">
      <c r="A165" s="148" t="s">
        <v>58</v>
      </c>
      <c r="B165" s="179" t="s">
        <v>153</v>
      </c>
      <c r="C165" s="6">
        <v>60</v>
      </c>
      <c r="D165" s="11">
        <v>0.96054</v>
      </c>
      <c r="E165" s="11">
        <v>2.1142499999999997</v>
      </c>
      <c r="F165" s="11">
        <v>4.32879</v>
      </c>
      <c r="G165" s="11">
        <v>40.5</v>
      </c>
      <c r="H165" s="11">
        <v>0.026040000000000004</v>
      </c>
      <c r="I165" s="11">
        <v>3.6975</v>
      </c>
      <c r="J165" s="11">
        <v>0</v>
      </c>
      <c r="K165" s="11">
        <v>1.04172</v>
      </c>
      <c r="L165" s="11">
        <v>17.985780000000002</v>
      </c>
      <c r="M165" s="11">
        <v>28.606139999999996</v>
      </c>
      <c r="N165" s="11">
        <v>15.619650000000002</v>
      </c>
      <c r="O165" s="11">
        <v>0.56304</v>
      </c>
    </row>
    <row r="166" spans="1:15" ht="18">
      <c r="A166" s="148" t="s">
        <v>58</v>
      </c>
      <c r="B166" s="179" t="s">
        <v>134</v>
      </c>
      <c r="C166" s="3" t="s">
        <v>43</v>
      </c>
      <c r="D166" s="11">
        <v>12.904</v>
      </c>
      <c r="E166" s="11">
        <v>12.151</v>
      </c>
      <c r="F166" s="11">
        <v>13.149000000000001</v>
      </c>
      <c r="G166" s="11">
        <v>214.2</v>
      </c>
      <c r="H166" s="11">
        <v>0.117</v>
      </c>
      <c r="I166" s="11">
        <v>0.405</v>
      </c>
      <c r="J166" s="11">
        <v>6.209999999999999</v>
      </c>
      <c r="K166" s="11">
        <v>32.29200000000001</v>
      </c>
      <c r="L166" s="11">
        <v>30.51</v>
      </c>
      <c r="M166" s="11">
        <v>109.69200000000001</v>
      </c>
      <c r="N166" s="11">
        <v>23.76</v>
      </c>
      <c r="O166" s="11">
        <v>2.8260000000000005</v>
      </c>
    </row>
    <row r="167" spans="1:15" ht="36.75">
      <c r="A167" s="45" t="s">
        <v>38</v>
      </c>
      <c r="B167" s="179" t="s">
        <v>36</v>
      </c>
      <c r="C167" s="2" t="s">
        <v>113</v>
      </c>
      <c r="D167" s="11">
        <v>3.79</v>
      </c>
      <c r="E167" s="11">
        <v>4.47</v>
      </c>
      <c r="F167" s="11">
        <v>39.76</v>
      </c>
      <c r="G167" s="11">
        <v>233.8</v>
      </c>
      <c r="H167" s="11">
        <v>0.21</v>
      </c>
      <c r="I167" s="11">
        <v>0</v>
      </c>
      <c r="J167" s="11">
        <v>0</v>
      </c>
      <c r="K167" s="11">
        <v>0.4</v>
      </c>
      <c r="L167" s="11">
        <v>24.89</v>
      </c>
      <c r="M167" s="11">
        <v>208.07</v>
      </c>
      <c r="N167" s="11">
        <v>140.52</v>
      </c>
      <c r="O167" s="11">
        <v>4.78</v>
      </c>
    </row>
    <row r="168" spans="1:15" ht="36">
      <c r="A168" s="46" t="s">
        <v>42</v>
      </c>
      <c r="B168" s="179" t="s">
        <v>32</v>
      </c>
      <c r="C168" s="1" t="s">
        <v>56</v>
      </c>
      <c r="D168" s="11">
        <v>0.112</v>
      </c>
      <c r="E168" s="11">
        <v>0.018000000000000002</v>
      </c>
      <c r="F168" s="11">
        <v>10.149999999999999</v>
      </c>
      <c r="G168" s="11">
        <v>41.32</v>
      </c>
      <c r="H168" s="11">
        <v>-0.0008000000000000008</v>
      </c>
      <c r="I168" s="11">
        <v>2.0299999999999994</v>
      </c>
      <c r="J168" s="11">
        <v>0</v>
      </c>
      <c r="K168" s="11">
        <v>0.005999999999999998</v>
      </c>
      <c r="L168" s="11">
        <v>13.249999999999998</v>
      </c>
      <c r="M168" s="11">
        <v>3.9600000000000004</v>
      </c>
      <c r="N168" s="11">
        <v>2.1599999999999997</v>
      </c>
      <c r="O168" s="11">
        <v>0.33299999999999996</v>
      </c>
    </row>
    <row r="169" spans="1:15" ht="36">
      <c r="A169" s="46" t="s">
        <v>35</v>
      </c>
      <c r="B169" s="179" t="s">
        <v>29</v>
      </c>
      <c r="C169" s="1">
        <v>30</v>
      </c>
      <c r="D169" s="11">
        <v>2.28</v>
      </c>
      <c r="E169" s="11">
        <v>0.24</v>
      </c>
      <c r="F169" s="11">
        <v>14.76</v>
      </c>
      <c r="G169" s="11">
        <v>70.5</v>
      </c>
      <c r="H169" s="11">
        <v>0.033</v>
      </c>
      <c r="I169" s="11">
        <v>0</v>
      </c>
      <c r="J169" s="11">
        <v>0</v>
      </c>
      <c r="K169" s="11">
        <v>0.33</v>
      </c>
      <c r="L169" s="11">
        <v>6</v>
      </c>
      <c r="M169" s="11">
        <v>19.5</v>
      </c>
      <c r="N169" s="11">
        <v>4.2</v>
      </c>
      <c r="O169" s="11">
        <v>0.33000000000000007</v>
      </c>
    </row>
    <row r="170" spans="1:16" ht="15.75">
      <c r="A170" s="65"/>
      <c r="B170" s="100" t="s">
        <v>15</v>
      </c>
      <c r="C170" s="4">
        <v>533</v>
      </c>
      <c r="D170" s="8">
        <f aca="true" t="shared" si="12" ref="D170:O170">SUM(D165:D169)</f>
        <v>20.04654</v>
      </c>
      <c r="E170" s="8">
        <f t="shared" si="12"/>
        <v>18.99325</v>
      </c>
      <c r="F170" s="8">
        <f t="shared" si="12"/>
        <v>82.14779</v>
      </c>
      <c r="G170" s="8">
        <f t="shared" si="12"/>
        <v>600.32</v>
      </c>
      <c r="H170" s="8">
        <f t="shared" si="12"/>
        <v>0.38524</v>
      </c>
      <c r="I170" s="8">
        <f t="shared" si="12"/>
        <v>6.132499999999999</v>
      </c>
      <c r="J170" s="8">
        <f t="shared" si="12"/>
        <v>6.209999999999999</v>
      </c>
      <c r="K170" s="8">
        <f t="shared" si="12"/>
        <v>34.069720000000004</v>
      </c>
      <c r="L170" s="8">
        <f t="shared" si="12"/>
        <v>92.63578000000001</v>
      </c>
      <c r="M170" s="8">
        <f t="shared" si="12"/>
        <v>369.82813999999996</v>
      </c>
      <c r="N170" s="8">
        <f t="shared" si="12"/>
        <v>186.25965</v>
      </c>
      <c r="O170" s="8">
        <f t="shared" si="12"/>
        <v>8.832040000000001</v>
      </c>
      <c r="P170" s="69">
        <v>0.25</v>
      </c>
    </row>
    <row r="171" spans="1:15" ht="15.75">
      <c r="A171" s="65"/>
      <c r="B171" s="100" t="s">
        <v>111</v>
      </c>
      <c r="C171" s="4">
        <f>C127+C135+C143+C155+C162+C170</f>
        <v>3187</v>
      </c>
      <c r="D171" s="4">
        <f aca="true" t="shared" si="13" ref="D171:O171">D127+D135+D143+D155+D162+D170</f>
        <v>106.06277333333333</v>
      </c>
      <c r="E171" s="4">
        <f t="shared" si="13"/>
        <v>106.16725</v>
      </c>
      <c r="F171" s="4">
        <f t="shared" si="13"/>
        <v>443.60258999999996</v>
      </c>
      <c r="G171" s="4">
        <f t="shared" si="13"/>
        <v>3208.636666666667</v>
      </c>
      <c r="H171" s="4">
        <f t="shared" si="13"/>
        <v>1.5323566666666668</v>
      </c>
      <c r="I171" s="4">
        <f t="shared" si="13"/>
        <v>131.17319999999998</v>
      </c>
      <c r="J171" s="4">
        <f t="shared" si="13"/>
        <v>203.51000000000002</v>
      </c>
      <c r="K171" s="4">
        <f t="shared" si="13"/>
        <v>54.33117</v>
      </c>
      <c r="L171" s="4">
        <f t="shared" si="13"/>
        <v>782.8874466666666</v>
      </c>
      <c r="M171" s="4">
        <f t="shared" si="13"/>
        <v>1702.0679733333332</v>
      </c>
      <c r="N171" s="4">
        <f t="shared" si="13"/>
        <v>575.9899833333334</v>
      </c>
      <c r="O171" s="4">
        <f t="shared" si="13"/>
        <v>31.363106666666667</v>
      </c>
    </row>
    <row r="172" spans="1:15" ht="15.75">
      <c r="A172" s="90"/>
      <c r="B172" s="124" t="s">
        <v>92</v>
      </c>
      <c r="C172" s="125">
        <f>C60+C67+C76+C90+C99+C107+C127+C135+C143+C155+C162+C170</f>
        <v>6363</v>
      </c>
      <c r="D172" s="149">
        <f aca="true" t="shared" si="14" ref="D172:O172">D60+D67+D76+D90+D99+D107+D127+D135+D143+D155+D162+D170</f>
        <v>220.88957333333335</v>
      </c>
      <c r="E172" s="149">
        <f t="shared" si="14"/>
        <v>221.6416086826347</v>
      </c>
      <c r="F172" s="149">
        <f t="shared" si="14"/>
        <v>916.5417121556885</v>
      </c>
      <c r="G172" s="149">
        <f t="shared" si="14"/>
        <v>6638.960479041916</v>
      </c>
      <c r="H172" s="149">
        <f t="shared" si="14"/>
        <v>3.17299</v>
      </c>
      <c r="I172" s="149">
        <f t="shared" si="14"/>
        <v>207.87720000000002</v>
      </c>
      <c r="J172" s="149">
        <f t="shared" si="14"/>
        <v>548.0660479041917</v>
      </c>
      <c r="K172" s="149">
        <f t="shared" si="14"/>
        <v>85.38030413173654</v>
      </c>
      <c r="L172" s="149">
        <f t="shared" si="14"/>
        <v>1866.264709540918</v>
      </c>
      <c r="M172" s="149">
        <f t="shared" si="14"/>
        <v>3632.1173269261476</v>
      </c>
      <c r="N172" s="149">
        <f t="shared" si="14"/>
        <v>1146.4645833333334</v>
      </c>
      <c r="O172" s="149">
        <f t="shared" si="14"/>
        <v>64.79579469061878</v>
      </c>
    </row>
    <row r="173" spans="1:15" ht="15.75">
      <c r="A173" s="90"/>
      <c r="B173" s="124" t="s">
        <v>93</v>
      </c>
      <c r="C173" s="126">
        <f>C172/12</f>
        <v>530.25</v>
      </c>
      <c r="D173" s="149">
        <f aca="true" t="shared" si="15" ref="D173:O173">D172/12</f>
        <v>18.407464444444447</v>
      </c>
      <c r="E173" s="149">
        <f t="shared" si="15"/>
        <v>18.470134056886227</v>
      </c>
      <c r="F173" s="149">
        <f t="shared" si="15"/>
        <v>76.37847601297405</v>
      </c>
      <c r="G173" s="149">
        <f t="shared" si="15"/>
        <v>553.2467065868263</v>
      </c>
      <c r="H173" s="149">
        <f t="shared" si="15"/>
        <v>0.26441583333333335</v>
      </c>
      <c r="I173" s="149">
        <f t="shared" si="15"/>
        <v>17.3231</v>
      </c>
      <c r="J173" s="149">
        <f t="shared" si="15"/>
        <v>45.67217065868264</v>
      </c>
      <c r="K173" s="149">
        <f t="shared" si="15"/>
        <v>7.115025344311378</v>
      </c>
      <c r="L173" s="149">
        <f t="shared" si="15"/>
        <v>155.52205912840984</v>
      </c>
      <c r="M173" s="149">
        <f t="shared" si="15"/>
        <v>302.6764439105123</v>
      </c>
      <c r="N173" s="149">
        <f t="shared" si="15"/>
        <v>95.53871527777778</v>
      </c>
      <c r="O173" s="149">
        <f t="shared" si="15"/>
        <v>5.399649557551565</v>
      </c>
    </row>
    <row r="177" spans="4:15" ht="15"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</sheetData>
  <sheetProtection/>
  <autoFilter ref="A2:A186"/>
  <mergeCells count="25">
    <mergeCell ref="B121:O121"/>
    <mergeCell ref="B101:O101"/>
    <mergeCell ref="B20:K20"/>
    <mergeCell ref="B21:K21"/>
    <mergeCell ref="B70:O70"/>
    <mergeCell ref="B53:O53"/>
    <mergeCell ref="B54:O54"/>
    <mergeCell ref="B164:O164"/>
    <mergeCell ref="B157:O157"/>
    <mergeCell ref="B150:O150"/>
    <mergeCell ref="B137:O137"/>
    <mergeCell ref="B129:O129"/>
    <mergeCell ref="B50:O50"/>
    <mergeCell ref="K51:O51"/>
    <mergeCell ref="A91:O91"/>
    <mergeCell ref="B92:O92"/>
    <mergeCell ref="A128:O128"/>
    <mergeCell ref="B2:O3"/>
    <mergeCell ref="A69:O69"/>
    <mergeCell ref="B62:O62"/>
    <mergeCell ref="B120:O120"/>
    <mergeCell ref="A82:O82"/>
    <mergeCell ref="C83:O83"/>
    <mergeCell ref="B22:K22"/>
    <mergeCell ref="A2:A51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7"/>
  <sheetViews>
    <sheetView zoomScalePageLayoutView="0" workbookViewId="0" topLeftCell="A10">
      <selection activeCell="B166" sqref="B166:G170"/>
    </sheetView>
  </sheetViews>
  <sheetFormatPr defaultColWidth="9.140625" defaultRowHeight="15"/>
  <cols>
    <col min="1" max="1" width="28.7109375" style="41" customWidth="1"/>
    <col min="2" max="2" width="55.00390625" style="41" customWidth="1"/>
    <col min="3" max="3" width="11.00390625" style="41" customWidth="1"/>
    <col min="4" max="6" width="9.140625" style="41" customWidth="1"/>
    <col min="7" max="7" width="11.00390625" style="41" customWidth="1"/>
    <col min="8" max="9" width="9.140625" style="41" customWidth="1"/>
    <col min="10" max="10" width="11.28125" style="41" customWidth="1"/>
    <col min="11" max="11" width="9.140625" style="41" customWidth="1"/>
    <col min="12" max="12" width="11.00390625" style="41" customWidth="1"/>
    <col min="13" max="13" width="12.00390625" style="41" customWidth="1"/>
    <col min="14" max="14" width="11.28125" style="41" customWidth="1"/>
    <col min="15" max="15" width="9.140625" style="41" customWidth="1"/>
    <col min="16" max="16" width="0" style="41" hidden="1" customWidth="1"/>
    <col min="17" max="17" width="9.140625" style="42" hidden="1" customWidth="1"/>
    <col min="18" max="18" width="9.140625" style="43" customWidth="1"/>
    <col min="19" max="16384" width="9.140625" style="41" customWidth="1"/>
  </cols>
  <sheetData>
    <row r="2" spans="1:15" ht="15">
      <c r="A2" s="19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5">
      <c r="A3" s="19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8">
      <c r="A4" s="19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8">
      <c r="A5" s="191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8">
      <c r="A6" s="19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8">
      <c r="A7" s="19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8">
      <c r="A8" s="19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8">
      <c r="A9" s="191"/>
      <c r="M9" s="95"/>
      <c r="N9" s="95"/>
      <c r="O9" s="95"/>
    </row>
    <row r="10" spans="1:15" ht="18">
      <c r="A10" s="191"/>
      <c r="M10" s="95"/>
      <c r="N10" s="95"/>
      <c r="O10" s="95"/>
    </row>
    <row r="11" spans="1:15" ht="18">
      <c r="A11" s="191"/>
      <c r="M11" s="95"/>
      <c r="N11" s="95"/>
      <c r="O11" s="95"/>
    </row>
    <row r="12" spans="1:15" ht="18">
      <c r="A12" s="191"/>
      <c r="B12" s="48" t="s">
        <v>85</v>
      </c>
      <c r="C12" s="49"/>
      <c r="D12" s="50"/>
      <c r="E12" s="50"/>
      <c r="H12" s="51"/>
      <c r="I12" s="52" t="s">
        <v>50</v>
      </c>
      <c r="J12" s="52"/>
      <c r="K12" s="52"/>
      <c r="M12" s="95"/>
      <c r="N12" s="95"/>
      <c r="O12" s="95"/>
    </row>
    <row r="13" spans="1:15" ht="18">
      <c r="A13" s="191"/>
      <c r="B13" s="53" t="s">
        <v>86</v>
      </c>
      <c r="C13" s="49"/>
      <c r="D13" s="50"/>
      <c r="E13" s="50"/>
      <c r="H13" s="51"/>
      <c r="I13" s="52" t="s">
        <v>201</v>
      </c>
      <c r="J13" s="52"/>
      <c r="K13" s="52"/>
      <c r="M13" s="95"/>
      <c r="N13" s="95"/>
      <c r="O13" s="95"/>
    </row>
    <row r="14" spans="1:15" ht="18">
      <c r="A14" s="191"/>
      <c r="B14" s="54"/>
      <c r="C14" s="55"/>
      <c r="D14" s="50"/>
      <c r="E14" s="50"/>
      <c r="H14" s="51"/>
      <c r="L14" s="50"/>
      <c r="M14" s="95"/>
      <c r="N14" s="95"/>
      <c r="O14" s="95"/>
    </row>
    <row r="15" spans="1:15" ht="18">
      <c r="A15" s="191"/>
      <c r="B15" s="56" t="s">
        <v>87</v>
      </c>
      <c r="C15" s="49"/>
      <c r="D15" s="50"/>
      <c r="E15" s="50"/>
      <c r="H15" s="51"/>
      <c r="I15" s="57" t="s">
        <v>202</v>
      </c>
      <c r="J15" s="57"/>
      <c r="K15" s="57"/>
      <c r="L15" s="58"/>
      <c r="M15" s="95"/>
      <c r="N15" s="95"/>
      <c r="O15" s="95"/>
    </row>
    <row r="16" spans="1:15" ht="18">
      <c r="A16" s="191"/>
      <c r="B16" s="49"/>
      <c r="C16" s="49"/>
      <c r="D16" s="50"/>
      <c r="E16" s="50"/>
      <c r="F16" s="50"/>
      <c r="G16" s="50"/>
      <c r="H16" s="50"/>
      <c r="I16" s="50"/>
      <c r="J16" s="59"/>
      <c r="K16" s="60"/>
      <c r="L16" s="58"/>
      <c r="M16" s="95"/>
      <c r="N16" s="95"/>
      <c r="O16" s="95"/>
    </row>
    <row r="17" spans="1:15" ht="18">
      <c r="A17" s="191"/>
      <c r="B17" s="61"/>
      <c r="C17" s="62"/>
      <c r="D17" s="50"/>
      <c r="E17" s="50"/>
      <c r="F17" s="50"/>
      <c r="G17" s="50"/>
      <c r="H17" s="51"/>
      <c r="M17" s="95"/>
      <c r="N17" s="95"/>
      <c r="O17" s="95"/>
    </row>
    <row r="18" spans="1:15" ht="18">
      <c r="A18" s="191"/>
      <c r="B18" s="62"/>
      <c r="C18" s="50"/>
      <c r="D18" s="50"/>
      <c r="E18" s="50"/>
      <c r="F18" s="50"/>
      <c r="G18" s="50"/>
      <c r="H18" s="50"/>
      <c r="I18" s="50"/>
      <c r="J18" s="59"/>
      <c r="K18" s="59"/>
      <c r="L18" s="63"/>
      <c r="M18" s="95"/>
      <c r="N18" s="95"/>
      <c r="O18" s="95"/>
    </row>
    <row r="19" spans="1:15" ht="18">
      <c r="A19" s="191"/>
      <c r="B19" s="62"/>
      <c r="C19" s="50"/>
      <c r="D19" s="50"/>
      <c r="E19" s="50"/>
      <c r="F19" s="50"/>
      <c r="G19" s="50"/>
      <c r="H19" s="50"/>
      <c r="I19" s="50"/>
      <c r="J19" s="59"/>
      <c r="K19" s="59"/>
      <c r="L19" s="63"/>
      <c r="M19" s="95"/>
      <c r="N19" s="95"/>
      <c r="O19" s="95"/>
    </row>
    <row r="20" spans="1:15" ht="34.5">
      <c r="A20" s="191"/>
      <c r="B20" s="200" t="s">
        <v>47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95"/>
      <c r="N20" s="95"/>
      <c r="O20" s="95"/>
    </row>
    <row r="21" spans="1:15" ht="18.75">
      <c r="A21" s="191"/>
      <c r="B21" s="201" t="s">
        <v>52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95"/>
      <c r="N21" s="95"/>
      <c r="O21" s="95"/>
    </row>
    <row r="22" spans="1:15" ht="18.75">
      <c r="A22" s="191"/>
      <c r="B22" s="201" t="s">
        <v>51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95"/>
      <c r="N22" s="95"/>
      <c r="O22" s="95"/>
    </row>
    <row r="23" spans="1:15" ht="18.75">
      <c r="A23" s="191"/>
      <c r="B23" s="64"/>
      <c r="C23" s="64"/>
      <c r="D23" s="64"/>
      <c r="E23" s="64"/>
      <c r="F23" s="64"/>
      <c r="G23" s="64"/>
      <c r="H23" s="64"/>
      <c r="I23" s="64"/>
      <c r="J23" s="64"/>
      <c r="K23" s="64"/>
      <c r="M23" s="95"/>
      <c r="N23" s="95"/>
      <c r="O23" s="95"/>
    </row>
    <row r="24" spans="1:15" ht="18">
      <c r="A24" s="191"/>
      <c r="M24" s="95"/>
      <c r="N24" s="95"/>
      <c r="O24" s="95"/>
    </row>
    <row r="25" spans="1:15" ht="18">
      <c r="A25" s="191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8">
      <c r="A26" s="191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8">
      <c r="A27" s="191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ht="18">
      <c r="A28" s="191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8">
      <c r="A29" s="191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8">
      <c r="A30" s="191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8">
      <c r="A31" s="191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8">
      <c r="A32" s="191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18">
      <c r="A33" s="191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8">
      <c r="A34" s="191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8">
      <c r="A35" s="191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ht="18">
      <c r="A36" s="191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ht="18">
      <c r="A37" s="191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ht="18">
      <c r="A38" s="191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15" ht="18">
      <c r="A39" s="191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ht="18">
      <c r="A40" s="191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18">
      <c r="A41" s="191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ht="18">
      <c r="A42" s="191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ht="18">
      <c r="A43" s="191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8">
      <c r="A44" s="191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18">
      <c r="A45" s="191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8">
      <c r="A46" s="191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ht="18">
      <c r="A47" s="191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ht="18">
      <c r="A48" s="191"/>
      <c r="B48" s="182" t="s">
        <v>46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1:15" ht="15">
      <c r="A49" s="191"/>
      <c r="B49" s="205" t="s">
        <v>94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</row>
    <row r="50" ht="15">
      <c r="A50" s="191"/>
    </row>
    <row r="51" spans="1:15" ht="25.5">
      <c r="A51" s="65" t="s">
        <v>24</v>
      </c>
      <c r="B51" s="66" t="s">
        <v>0</v>
      </c>
      <c r="C51" s="66" t="s">
        <v>26</v>
      </c>
      <c r="D51" s="67" t="s">
        <v>1</v>
      </c>
      <c r="E51" s="67" t="s">
        <v>2</v>
      </c>
      <c r="F51" s="67" t="s">
        <v>3</v>
      </c>
      <c r="G51" s="67" t="s">
        <v>4</v>
      </c>
      <c r="H51" s="67" t="s">
        <v>5</v>
      </c>
      <c r="I51" s="67" t="s">
        <v>6</v>
      </c>
      <c r="J51" s="67" t="s">
        <v>7</v>
      </c>
      <c r="K51" s="67" t="s">
        <v>8</v>
      </c>
      <c r="L51" s="67" t="s">
        <v>9</v>
      </c>
      <c r="M51" s="67" t="s">
        <v>10</v>
      </c>
      <c r="N51" s="67" t="s">
        <v>11</v>
      </c>
      <c r="O51" s="67" t="s">
        <v>12</v>
      </c>
    </row>
    <row r="52" spans="1:15" ht="15.75">
      <c r="A52" s="68"/>
      <c r="B52" s="186" t="s">
        <v>25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5" ht="15.75">
      <c r="A53" s="137"/>
      <c r="B53" s="186" t="s">
        <v>14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ht="54">
      <c r="A54" s="148" t="s">
        <v>58</v>
      </c>
      <c r="B54" s="179" t="s">
        <v>163</v>
      </c>
      <c r="C54" s="2" t="s">
        <v>164</v>
      </c>
      <c r="D54" s="11">
        <v>15.8995</v>
      </c>
      <c r="E54" s="11">
        <v>17.225</v>
      </c>
      <c r="F54" s="11">
        <v>45.778000000000006</v>
      </c>
      <c r="G54" s="11">
        <v>387.29999999999995</v>
      </c>
      <c r="H54" s="11">
        <v>0.14700000000000002</v>
      </c>
      <c r="I54" s="11">
        <v>0.936</v>
      </c>
      <c r="J54" s="11">
        <v>66.26</v>
      </c>
      <c r="K54" s="11">
        <v>3.3425000000000002</v>
      </c>
      <c r="L54" s="11">
        <v>60.2175</v>
      </c>
      <c r="M54" s="11">
        <v>123.75375000000001</v>
      </c>
      <c r="N54" s="11">
        <v>27.339000000000002</v>
      </c>
      <c r="O54" s="11">
        <v>2.122</v>
      </c>
    </row>
    <row r="55" spans="1:15" ht="18">
      <c r="A55" s="150" t="s">
        <v>58</v>
      </c>
      <c r="B55" s="180" t="s">
        <v>165</v>
      </c>
      <c r="C55" s="83">
        <v>40</v>
      </c>
      <c r="D55" s="84">
        <v>1.1928</v>
      </c>
      <c r="E55" s="84">
        <v>2.0756</v>
      </c>
      <c r="F55" s="84">
        <v>2.5004</v>
      </c>
      <c r="G55" s="84">
        <v>33.44</v>
      </c>
      <c r="H55" s="84">
        <v>0.042</v>
      </c>
      <c r="I55" s="84">
        <v>4.4</v>
      </c>
      <c r="J55" s="84">
        <v>0</v>
      </c>
      <c r="K55" s="84">
        <v>0.9632</v>
      </c>
      <c r="L55" s="84">
        <v>8.58</v>
      </c>
      <c r="M55" s="84">
        <v>23.98</v>
      </c>
      <c r="N55" s="84">
        <v>8.32</v>
      </c>
      <c r="O55" s="84">
        <v>0.2736</v>
      </c>
    </row>
    <row r="56" spans="1:15" ht="36.75">
      <c r="A56" s="45" t="s">
        <v>89</v>
      </c>
      <c r="B56" s="179" t="s">
        <v>88</v>
      </c>
      <c r="C56" s="2">
        <v>200</v>
      </c>
      <c r="D56" s="11">
        <v>0.662</v>
      </c>
      <c r="E56" s="11">
        <v>0.09000000000000001</v>
      </c>
      <c r="F56" s="11">
        <v>22.034000000000002</v>
      </c>
      <c r="G56" s="11">
        <v>92.80000000000001</v>
      </c>
      <c r="H56" s="11">
        <v>0.016</v>
      </c>
      <c r="I56" s="11">
        <v>0.726</v>
      </c>
      <c r="J56" s="11">
        <v>0</v>
      </c>
      <c r="K56" s="11">
        <v>0.508</v>
      </c>
      <c r="L56" s="11">
        <v>32.18000000000001</v>
      </c>
      <c r="M56" s="11">
        <v>23.44</v>
      </c>
      <c r="N56" s="11">
        <v>17.46</v>
      </c>
      <c r="O56" s="11">
        <v>0.668</v>
      </c>
    </row>
    <row r="57" spans="1:15" ht="38.25" customHeight="1">
      <c r="A57" s="46" t="s">
        <v>35</v>
      </c>
      <c r="B57" s="179" t="s">
        <v>29</v>
      </c>
      <c r="C57" s="1">
        <v>30</v>
      </c>
      <c r="D57" s="11">
        <v>2.28</v>
      </c>
      <c r="E57" s="11">
        <v>0.24</v>
      </c>
      <c r="F57" s="11">
        <v>14.76</v>
      </c>
      <c r="G57" s="11">
        <v>70.5</v>
      </c>
      <c r="H57" s="11">
        <v>0.033</v>
      </c>
      <c r="I57" s="11">
        <v>0</v>
      </c>
      <c r="J57" s="11">
        <v>0</v>
      </c>
      <c r="K57" s="11">
        <v>0.33</v>
      </c>
      <c r="L57" s="11">
        <v>6</v>
      </c>
      <c r="M57" s="11">
        <v>19.5</v>
      </c>
      <c r="N57" s="11">
        <v>4.2</v>
      </c>
      <c r="O57" s="11">
        <v>0.33000000000000007</v>
      </c>
    </row>
    <row r="58" spans="1:15" ht="24" customHeight="1">
      <c r="A58" s="46" t="s">
        <v>34</v>
      </c>
      <c r="B58" s="179" t="s">
        <v>30</v>
      </c>
      <c r="C58" s="1">
        <v>35</v>
      </c>
      <c r="D58" s="11">
        <v>2.31</v>
      </c>
      <c r="E58" s="11">
        <v>0.42</v>
      </c>
      <c r="F58" s="11">
        <v>13.860000000000001</v>
      </c>
      <c r="G58" s="11">
        <v>69.3</v>
      </c>
      <c r="H58" s="11">
        <v>0.059500000000000004</v>
      </c>
      <c r="I58" s="11">
        <v>0</v>
      </c>
      <c r="J58" s="11">
        <v>0</v>
      </c>
      <c r="K58" s="11">
        <v>0.49</v>
      </c>
      <c r="L58" s="11">
        <v>10.15</v>
      </c>
      <c r="M58" s="11">
        <v>52.5</v>
      </c>
      <c r="N58" s="11">
        <v>16.45</v>
      </c>
      <c r="O58" s="11">
        <v>1.365</v>
      </c>
    </row>
    <row r="59" spans="1:18" ht="15.75">
      <c r="A59" s="73"/>
      <c r="B59" s="9" t="s">
        <v>15</v>
      </c>
      <c r="C59" s="10">
        <v>550</v>
      </c>
      <c r="D59" s="74">
        <f>SUM(D54:D58)</f>
        <v>22.3443</v>
      </c>
      <c r="E59" s="74">
        <v>22.05</v>
      </c>
      <c r="F59" s="74">
        <f aca="true" t="shared" si="0" ref="F59:O59">SUM(F54:F58)</f>
        <v>98.93240000000002</v>
      </c>
      <c r="G59" s="74">
        <f t="shared" si="0"/>
        <v>653.3399999999999</v>
      </c>
      <c r="H59" s="74">
        <f t="shared" si="0"/>
        <v>0.29750000000000004</v>
      </c>
      <c r="I59" s="74">
        <f t="shared" si="0"/>
        <v>6.062</v>
      </c>
      <c r="J59" s="74">
        <f t="shared" si="0"/>
        <v>66.26</v>
      </c>
      <c r="K59" s="74">
        <f t="shared" si="0"/>
        <v>5.6337</v>
      </c>
      <c r="L59" s="74">
        <f t="shared" si="0"/>
        <v>117.12750000000001</v>
      </c>
      <c r="M59" s="74">
        <f t="shared" si="0"/>
        <v>243.17375</v>
      </c>
      <c r="N59" s="74">
        <f t="shared" si="0"/>
        <v>73.769</v>
      </c>
      <c r="O59" s="74">
        <f t="shared" si="0"/>
        <v>4.7586</v>
      </c>
      <c r="P59" s="74" t="e">
        <f>#REF!+#REF!+#REF!+P56+P57+P58</f>
        <v>#REF!</v>
      </c>
      <c r="Q59" s="74" t="e">
        <f>#REF!+#REF!+#REF!+Q56+Q57+Q58</f>
        <v>#REF!</v>
      </c>
      <c r="R59" s="69">
        <v>0.25</v>
      </c>
    </row>
    <row r="60" spans="1:15" ht="15.75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5.75">
      <c r="A61" s="137"/>
      <c r="B61" s="186" t="s">
        <v>16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</row>
    <row r="62" spans="1:17" s="43" customFormat="1" ht="36">
      <c r="A62" s="46" t="s">
        <v>33</v>
      </c>
      <c r="B62" s="179" t="s">
        <v>31</v>
      </c>
      <c r="C62" s="1">
        <v>100</v>
      </c>
      <c r="D62" s="11">
        <v>0.4</v>
      </c>
      <c r="E62" s="11">
        <v>0.4</v>
      </c>
      <c r="F62" s="11">
        <v>9.8</v>
      </c>
      <c r="G62" s="11">
        <v>47</v>
      </c>
      <c r="H62" s="11">
        <v>0.03</v>
      </c>
      <c r="I62" s="11">
        <v>10</v>
      </c>
      <c r="J62" s="11"/>
      <c r="K62" s="11">
        <v>0.2</v>
      </c>
      <c r="L62" s="11">
        <v>16</v>
      </c>
      <c r="M62" s="11">
        <v>11</v>
      </c>
      <c r="N62" s="11">
        <v>9</v>
      </c>
      <c r="O62" s="11">
        <v>2.2</v>
      </c>
      <c r="Q62" s="44"/>
    </row>
    <row r="63" spans="1:15" ht="36.75">
      <c r="A63" s="45" t="s">
        <v>132</v>
      </c>
      <c r="B63" s="179" t="s">
        <v>131</v>
      </c>
      <c r="C63" s="2" t="s">
        <v>78</v>
      </c>
      <c r="D63" s="11">
        <v>5.424</v>
      </c>
      <c r="E63" s="11">
        <v>5.89</v>
      </c>
      <c r="F63" s="11">
        <v>30.048</v>
      </c>
      <c r="G63" s="11">
        <v>194.4</v>
      </c>
      <c r="H63" s="11">
        <v>0.09000000000000001</v>
      </c>
      <c r="I63" s="11">
        <v>0.864</v>
      </c>
      <c r="J63" s="11">
        <v>25.32</v>
      </c>
      <c r="K63" s="11">
        <v>0.10200000000000001</v>
      </c>
      <c r="L63" s="11">
        <v>118.60200000000002</v>
      </c>
      <c r="M63" s="11">
        <v>139.24800000000002</v>
      </c>
      <c r="N63" s="11">
        <v>33.498</v>
      </c>
      <c r="O63" s="11">
        <v>0.7170000000000001</v>
      </c>
    </row>
    <row r="64" spans="1:15" ht="36">
      <c r="A64" s="46" t="s">
        <v>200</v>
      </c>
      <c r="B64" s="179" t="s">
        <v>199</v>
      </c>
      <c r="C64" s="3" t="s">
        <v>122</v>
      </c>
      <c r="D64" s="11">
        <v>8.73</v>
      </c>
      <c r="E64" s="11">
        <v>10.7</v>
      </c>
      <c r="F64" s="11">
        <v>8.240000000000002</v>
      </c>
      <c r="G64" s="11">
        <v>157</v>
      </c>
      <c r="H64" s="11">
        <v>0.032</v>
      </c>
      <c r="I64" s="11">
        <v>0.13</v>
      </c>
      <c r="J64" s="79">
        <v>45.5</v>
      </c>
      <c r="K64" s="11">
        <v>0.29</v>
      </c>
      <c r="L64" s="11">
        <v>73.50999999999999</v>
      </c>
      <c r="M64" s="11">
        <v>104.81000000000002</v>
      </c>
      <c r="N64" s="11">
        <v>11.79</v>
      </c>
      <c r="O64" s="11">
        <v>0.41000000000000003</v>
      </c>
    </row>
    <row r="65" spans="1:17" s="43" customFormat="1" ht="36">
      <c r="A65" s="46" t="s">
        <v>37</v>
      </c>
      <c r="B65" s="179" t="s">
        <v>27</v>
      </c>
      <c r="C65" s="2" t="s">
        <v>55</v>
      </c>
      <c r="D65" s="11">
        <v>0.07</v>
      </c>
      <c r="E65" s="11">
        <v>0.02</v>
      </c>
      <c r="F65" s="11">
        <v>10.01</v>
      </c>
      <c r="G65" s="11">
        <v>40</v>
      </c>
      <c r="H65" s="11">
        <v>0</v>
      </c>
      <c r="I65" s="11">
        <v>0.03</v>
      </c>
      <c r="J65" s="11">
        <v>0</v>
      </c>
      <c r="K65" s="11">
        <v>0</v>
      </c>
      <c r="L65" s="11">
        <v>10.95</v>
      </c>
      <c r="M65" s="11">
        <v>2.8</v>
      </c>
      <c r="N65" s="11">
        <v>1.4</v>
      </c>
      <c r="O65" s="11">
        <v>0.265</v>
      </c>
      <c r="Q65" s="44"/>
    </row>
    <row r="66" spans="1:15" ht="36">
      <c r="A66" s="46" t="s">
        <v>34</v>
      </c>
      <c r="B66" s="179" t="s">
        <v>30</v>
      </c>
      <c r="C66" s="1">
        <v>40</v>
      </c>
      <c r="D66" s="11">
        <v>2.64</v>
      </c>
      <c r="E66" s="11">
        <v>0.48000000000000004</v>
      </c>
      <c r="F66" s="11">
        <v>15.840000000000003</v>
      </c>
      <c r="G66" s="11">
        <v>79.20000000000002</v>
      </c>
      <c r="H66" s="11">
        <v>0.06800000000000002</v>
      </c>
      <c r="I66" s="11">
        <v>0</v>
      </c>
      <c r="J66" s="11">
        <v>0</v>
      </c>
      <c r="K66" s="11">
        <v>0.56</v>
      </c>
      <c r="L66" s="11">
        <v>11.600000000000001</v>
      </c>
      <c r="M66" s="11">
        <v>60</v>
      </c>
      <c r="N66" s="11">
        <v>18.8</v>
      </c>
      <c r="O66" s="11">
        <v>1.56</v>
      </c>
    </row>
    <row r="67" spans="1:18" ht="24" customHeight="1">
      <c r="A67" s="73"/>
      <c r="B67" s="9" t="s">
        <v>15</v>
      </c>
      <c r="C67" s="10">
        <v>573</v>
      </c>
      <c r="D67" s="74">
        <f aca="true" t="shared" si="1" ref="D67:O67">SUM(D62:D66)</f>
        <v>17.264000000000003</v>
      </c>
      <c r="E67" s="74">
        <f t="shared" si="1"/>
        <v>17.49</v>
      </c>
      <c r="F67" s="74">
        <f t="shared" si="1"/>
        <v>73.938</v>
      </c>
      <c r="G67" s="74">
        <f t="shared" si="1"/>
        <v>517.6</v>
      </c>
      <c r="H67" s="74">
        <f t="shared" si="1"/>
        <v>0.22000000000000003</v>
      </c>
      <c r="I67" s="74">
        <f t="shared" si="1"/>
        <v>11.024000000000001</v>
      </c>
      <c r="J67" s="74">
        <f t="shared" si="1"/>
        <v>70.82</v>
      </c>
      <c r="K67" s="74">
        <f t="shared" si="1"/>
        <v>1.1520000000000001</v>
      </c>
      <c r="L67" s="74">
        <f t="shared" si="1"/>
        <v>230.662</v>
      </c>
      <c r="M67" s="74">
        <f t="shared" si="1"/>
        <v>317.85800000000006</v>
      </c>
      <c r="N67" s="74">
        <f t="shared" si="1"/>
        <v>74.488</v>
      </c>
      <c r="O67" s="74">
        <f t="shared" si="1"/>
        <v>5.152000000000001</v>
      </c>
      <c r="P67" s="70">
        <v>0.25</v>
      </c>
      <c r="Q67" s="69">
        <v>0.25</v>
      </c>
      <c r="R67" s="69">
        <v>0.2</v>
      </c>
    </row>
    <row r="68" spans="1:15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5.75">
      <c r="A69" s="137"/>
      <c r="B69" s="186" t="s">
        <v>17</v>
      </c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</row>
    <row r="70" spans="1:15" ht="36">
      <c r="A70" s="46" t="s">
        <v>53</v>
      </c>
      <c r="B70" s="179" t="s">
        <v>44</v>
      </c>
      <c r="C70" s="3" t="s">
        <v>57</v>
      </c>
      <c r="D70" s="11">
        <v>2.63</v>
      </c>
      <c r="E70" s="11">
        <v>2.66</v>
      </c>
      <c r="F70" s="11">
        <v>0</v>
      </c>
      <c r="G70" s="11">
        <v>34.333333333333336</v>
      </c>
      <c r="H70" s="11">
        <v>0.003333333333333334</v>
      </c>
      <c r="I70" s="11">
        <v>0.07</v>
      </c>
      <c r="J70" s="11">
        <v>21</v>
      </c>
      <c r="K70" s="11">
        <v>0.04</v>
      </c>
      <c r="L70" s="11">
        <v>100</v>
      </c>
      <c r="M70" s="11">
        <v>60</v>
      </c>
      <c r="N70" s="11">
        <v>5.5</v>
      </c>
      <c r="O70" s="11">
        <v>0.07</v>
      </c>
    </row>
    <row r="71" spans="1:15" ht="36">
      <c r="A71" s="46" t="s">
        <v>100</v>
      </c>
      <c r="B71" s="179" t="s">
        <v>99</v>
      </c>
      <c r="C71" s="3" t="s">
        <v>23</v>
      </c>
      <c r="D71" s="11">
        <v>10.39</v>
      </c>
      <c r="E71" s="11">
        <v>14.79</v>
      </c>
      <c r="F71" s="11">
        <v>10.3</v>
      </c>
      <c r="G71" s="11">
        <v>221</v>
      </c>
      <c r="H71" s="11">
        <v>0.03</v>
      </c>
      <c r="I71" s="11">
        <v>0.92</v>
      </c>
      <c r="J71" s="79"/>
      <c r="K71" s="11">
        <v>2.61</v>
      </c>
      <c r="L71" s="11">
        <v>21.81</v>
      </c>
      <c r="M71" s="11">
        <v>154.15</v>
      </c>
      <c r="N71" s="11">
        <v>22.03</v>
      </c>
      <c r="O71" s="11">
        <v>3.06</v>
      </c>
    </row>
    <row r="72" spans="1:17" ht="36.75">
      <c r="A72" s="45" t="s">
        <v>178</v>
      </c>
      <c r="B72" s="179" t="s">
        <v>177</v>
      </c>
      <c r="C72" s="2">
        <v>180</v>
      </c>
      <c r="D72" s="11">
        <v>4.55</v>
      </c>
      <c r="E72" s="11">
        <v>4.926000000000001</v>
      </c>
      <c r="F72" s="11">
        <v>47.705999999999996</v>
      </c>
      <c r="G72" s="11">
        <v>276.6</v>
      </c>
      <c r="H72" s="11">
        <v>0.252</v>
      </c>
      <c r="I72" s="11">
        <v>0</v>
      </c>
      <c r="J72" s="11">
        <v>12</v>
      </c>
      <c r="K72" s="11">
        <v>0.51</v>
      </c>
      <c r="L72" s="11">
        <v>29.508</v>
      </c>
      <c r="M72" s="11">
        <v>249.72</v>
      </c>
      <c r="N72" s="11">
        <v>168.624</v>
      </c>
      <c r="O72" s="11">
        <v>5.658000000000001</v>
      </c>
      <c r="P72" s="41">
        <v>0</v>
      </c>
      <c r="Q72" s="42">
        <v>0</v>
      </c>
    </row>
    <row r="73" spans="1:15" ht="36">
      <c r="A73" s="46" t="s">
        <v>42</v>
      </c>
      <c r="B73" s="179" t="s">
        <v>32</v>
      </c>
      <c r="C73" s="1" t="s">
        <v>56</v>
      </c>
      <c r="D73" s="11">
        <v>0.112</v>
      </c>
      <c r="E73" s="11">
        <v>0.018000000000000002</v>
      </c>
      <c r="F73" s="11">
        <v>10.149999999999999</v>
      </c>
      <c r="G73" s="11">
        <v>41.32</v>
      </c>
      <c r="H73" s="11">
        <v>-0.0008000000000000008</v>
      </c>
      <c r="I73" s="11">
        <v>2.0299999999999994</v>
      </c>
      <c r="J73" s="11">
        <v>0</v>
      </c>
      <c r="K73" s="11">
        <v>0.005999999999999998</v>
      </c>
      <c r="L73" s="11">
        <v>13.249999999999998</v>
      </c>
      <c r="M73" s="11">
        <v>3.9600000000000004</v>
      </c>
      <c r="N73" s="11">
        <v>2.1599999999999997</v>
      </c>
      <c r="O73" s="11">
        <v>0.33299999999999996</v>
      </c>
    </row>
    <row r="74" spans="1:15" ht="36">
      <c r="A74" s="46" t="s">
        <v>35</v>
      </c>
      <c r="B74" s="179" t="s">
        <v>29</v>
      </c>
      <c r="C74" s="1">
        <v>20</v>
      </c>
      <c r="D74" s="11">
        <v>1.52</v>
      </c>
      <c r="E74" s="11">
        <v>0.16000000000000003</v>
      </c>
      <c r="F74" s="11">
        <v>9.840000000000002</v>
      </c>
      <c r="G74" s="11">
        <v>47.00000000000001</v>
      </c>
      <c r="H74" s="11">
        <v>0.022000000000000002</v>
      </c>
      <c r="I74" s="11">
        <v>0</v>
      </c>
      <c r="J74" s="11">
        <v>0</v>
      </c>
      <c r="K74" s="11">
        <v>0.22</v>
      </c>
      <c r="L74" s="11">
        <v>4</v>
      </c>
      <c r="M74" s="11">
        <v>13</v>
      </c>
      <c r="N74" s="11">
        <v>2.8</v>
      </c>
      <c r="O74" s="11">
        <v>0.22</v>
      </c>
    </row>
    <row r="75" spans="1:15" ht="36">
      <c r="A75" s="46" t="s">
        <v>34</v>
      </c>
      <c r="B75" s="179" t="s">
        <v>30</v>
      </c>
      <c r="C75" s="1">
        <v>40</v>
      </c>
      <c r="D75" s="11">
        <v>2.64</v>
      </c>
      <c r="E75" s="11">
        <v>0.48000000000000004</v>
      </c>
      <c r="F75" s="11">
        <v>15.840000000000003</v>
      </c>
      <c r="G75" s="11">
        <v>79.20000000000002</v>
      </c>
      <c r="H75" s="11">
        <v>0.06800000000000002</v>
      </c>
      <c r="I75" s="11">
        <v>0</v>
      </c>
      <c r="J75" s="11">
        <v>0</v>
      </c>
      <c r="K75" s="11">
        <v>0.56</v>
      </c>
      <c r="L75" s="11">
        <v>11.600000000000001</v>
      </c>
      <c r="M75" s="11">
        <v>60</v>
      </c>
      <c r="N75" s="11">
        <v>18.8</v>
      </c>
      <c r="O75" s="11">
        <v>1.56</v>
      </c>
    </row>
    <row r="76" spans="1:18" ht="15.75">
      <c r="A76" s="73"/>
      <c r="B76" s="9" t="s">
        <v>15</v>
      </c>
      <c r="C76" s="10">
        <v>553</v>
      </c>
      <c r="D76" s="74">
        <f aca="true" t="shared" si="2" ref="D76:O76">SUM(D70:D75)</f>
        <v>21.842</v>
      </c>
      <c r="E76" s="74">
        <f t="shared" si="2"/>
        <v>23.034000000000002</v>
      </c>
      <c r="F76" s="74">
        <f t="shared" si="2"/>
        <v>93.83600000000001</v>
      </c>
      <c r="G76" s="74">
        <f t="shared" si="2"/>
        <v>699.4533333333335</v>
      </c>
      <c r="H76" s="74">
        <f t="shared" si="2"/>
        <v>0.37453333333333333</v>
      </c>
      <c r="I76" s="74">
        <f t="shared" si="2"/>
        <v>3.0199999999999996</v>
      </c>
      <c r="J76" s="74">
        <f t="shared" si="2"/>
        <v>33</v>
      </c>
      <c r="K76" s="74">
        <f t="shared" si="2"/>
        <v>3.946</v>
      </c>
      <c r="L76" s="74">
        <f t="shared" si="2"/>
        <v>180.168</v>
      </c>
      <c r="M76" s="74">
        <f t="shared" si="2"/>
        <v>540.8299999999999</v>
      </c>
      <c r="N76" s="74">
        <f t="shared" si="2"/>
        <v>219.91400000000002</v>
      </c>
      <c r="O76" s="74">
        <f t="shared" si="2"/>
        <v>10.901000000000002</v>
      </c>
      <c r="P76" s="70">
        <v>0.25</v>
      </c>
      <c r="Q76" s="69">
        <v>0.25</v>
      </c>
      <c r="R76" s="69">
        <v>0.25</v>
      </c>
    </row>
    <row r="77" spans="1:17" ht="15.75">
      <c r="A77" s="85"/>
      <c r="B77" s="86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70"/>
      <c r="Q77" s="69"/>
    </row>
    <row r="78" spans="1:17" ht="15.75">
      <c r="A78" s="85"/>
      <c r="B78" s="86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>
        <f>P72/0.9</f>
        <v>0</v>
      </c>
      <c r="Q78" s="88">
        <f>Q72/0.9</f>
        <v>0</v>
      </c>
    </row>
    <row r="79" spans="1:17" ht="15.75">
      <c r="A79" s="85"/>
      <c r="B79" s="86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70"/>
      <c r="Q79" s="69"/>
    </row>
    <row r="80" spans="1:15" ht="74.25" customHeight="1">
      <c r="A80" s="85"/>
      <c r="B80" s="86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15" ht="15.75">
      <c r="A81" s="137"/>
      <c r="B81" s="81" t="s">
        <v>19</v>
      </c>
      <c r="C81" s="202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4"/>
    </row>
    <row r="82" spans="1:15" ht="39">
      <c r="A82" s="39" t="s">
        <v>133</v>
      </c>
      <c r="B82" s="180" t="s">
        <v>127</v>
      </c>
      <c r="C82" s="83">
        <v>100</v>
      </c>
      <c r="D82" s="84">
        <v>1.408</v>
      </c>
      <c r="E82" s="84">
        <v>6.012</v>
      </c>
      <c r="F82" s="84">
        <v>8.26</v>
      </c>
      <c r="G82" s="84">
        <v>92.8</v>
      </c>
      <c r="H82" s="84">
        <v>0.017</v>
      </c>
      <c r="I82" s="84">
        <v>6.6499999999999995</v>
      </c>
      <c r="J82" s="84">
        <v>0</v>
      </c>
      <c r="K82" s="84">
        <v>2.7</v>
      </c>
      <c r="L82" s="84">
        <v>35.464</v>
      </c>
      <c r="M82" s="84">
        <v>40.632</v>
      </c>
      <c r="N82" s="84">
        <v>20.694999999999997</v>
      </c>
      <c r="O82" s="84">
        <v>1.3239999999999998</v>
      </c>
    </row>
    <row r="83" spans="1:15" ht="54">
      <c r="A83" s="148" t="s">
        <v>58</v>
      </c>
      <c r="B83" s="179" t="s">
        <v>166</v>
      </c>
      <c r="C83" s="2" t="s">
        <v>143</v>
      </c>
      <c r="D83" s="11">
        <f>'Меню младшие 1-4 кл'!D85+'Меню младшие 1-4 кл'!D86</f>
        <v>14.309999999999999</v>
      </c>
      <c r="E83" s="11">
        <f>'Меню младшие 1-4 кл'!E85+'Меню младшие 1-4 кл'!E86</f>
        <v>16.476</v>
      </c>
      <c r="F83" s="11">
        <f>'Меню младшие 1-4 кл'!F85+'Меню младшие 1-4 кл'!F86</f>
        <v>44.582</v>
      </c>
      <c r="G83" s="11">
        <f>'Меню младшие 1-4 кл'!G85+'Меню младшие 1-4 кл'!G86</f>
        <v>400.8</v>
      </c>
      <c r="H83" s="11">
        <f>'Меню младшие 1-4 кл'!H85+'Меню младшие 1-4 кл'!H86</f>
        <v>0.276</v>
      </c>
      <c r="I83" s="11">
        <f>'Меню младшие 1-4 кл'!I85+'Меню младшие 1-4 кл'!I86</f>
        <v>25.15</v>
      </c>
      <c r="J83" s="11">
        <f>'Меню младшие 1-4 кл'!J85+'Меню младшие 1-4 кл'!J86</f>
        <v>58.260000000000005</v>
      </c>
      <c r="K83" s="11">
        <f>'Меню младшие 1-4 кл'!K85+'Меню младшие 1-4 кл'!K86</f>
        <v>2.792</v>
      </c>
      <c r="L83" s="11">
        <f>'Меню младшие 1-4 кл'!L85+'Меню младшие 1-4 кл'!L86</f>
        <v>97.846</v>
      </c>
      <c r="M83" s="11">
        <f>'Меню младшие 1-4 кл'!M85+'Меню младшие 1-4 кл'!M86</f>
        <v>201.44600000000003</v>
      </c>
      <c r="N83" s="11">
        <f>'Меню младшие 1-4 кл'!N85+'Меню младшие 1-4 кл'!N86</f>
        <v>55.72</v>
      </c>
      <c r="O83" s="11">
        <f>'Меню младшие 1-4 кл'!O85+'Меню младшие 1-4 кл'!O86</f>
        <v>2.612</v>
      </c>
    </row>
    <row r="84" spans="1:17" s="43" customFormat="1" ht="36">
      <c r="A84" s="46" t="s">
        <v>140</v>
      </c>
      <c r="B84" s="179" t="s">
        <v>139</v>
      </c>
      <c r="C84" s="2" t="s">
        <v>155</v>
      </c>
      <c r="D84" s="11">
        <v>0.11000000000000001</v>
      </c>
      <c r="E84" s="11">
        <v>0.06000000000000001</v>
      </c>
      <c r="F84" s="11">
        <v>10.98</v>
      </c>
      <c r="G84" s="11">
        <v>44.7</v>
      </c>
      <c r="H84" s="11">
        <v>0.003</v>
      </c>
      <c r="I84" s="11">
        <v>1.03</v>
      </c>
      <c r="J84" s="11">
        <v>0</v>
      </c>
      <c r="K84" s="11">
        <v>0.020000000000000004</v>
      </c>
      <c r="L84" s="11">
        <v>12.549999999999999</v>
      </c>
      <c r="M84" s="11">
        <v>3.9</v>
      </c>
      <c r="N84" s="11">
        <v>2.3</v>
      </c>
      <c r="O84" s="11">
        <v>0.48000000000000004</v>
      </c>
      <c r="Q84" s="44"/>
    </row>
    <row r="85" spans="1:15" ht="36">
      <c r="A85" s="46" t="s">
        <v>35</v>
      </c>
      <c r="B85" s="179" t="s">
        <v>29</v>
      </c>
      <c r="C85" s="1">
        <v>30</v>
      </c>
      <c r="D85" s="11">
        <v>2.28</v>
      </c>
      <c r="E85" s="11">
        <v>0.24</v>
      </c>
      <c r="F85" s="11">
        <v>14.76</v>
      </c>
      <c r="G85" s="11">
        <v>70.5</v>
      </c>
      <c r="H85" s="11">
        <v>0.033</v>
      </c>
      <c r="I85" s="11">
        <v>0</v>
      </c>
      <c r="J85" s="11">
        <v>0</v>
      </c>
      <c r="K85" s="11">
        <v>0.33</v>
      </c>
      <c r="L85" s="11">
        <v>6</v>
      </c>
      <c r="M85" s="11">
        <v>19.5</v>
      </c>
      <c r="N85" s="11">
        <v>4.2</v>
      </c>
      <c r="O85" s="11">
        <v>0.33000000000000007</v>
      </c>
    </row>
    <row r="86" spans="1:18" ht="36">
      <c r="A86" s="46" t="s">
        <v>34</v>
      </c>
      <c r="B86" s="179" t="s">
        <v>30</v>
      </c>
      <c r="C86" s="1">
        <v>30</v>
      </c>
      <c r="D86" s="11">
        <v>1.9799999999999998</v>
      </c>
      <c r="E86" s="11">
        <v>0.36</v>
      </c>
      <c r="F86" s="11">
        <v>11.88</v>
      </c>
      <c r="G86" s="11">
        <v>59.4</v>
      </c>
      <c r="H86" s="11">
        <v>0.051000000000000004</v>
      </c>
      <c r="I86" s="11">
        <v>0</v>
      </c>
      <c r="J86" s="11">
        <v>0</v>
      </c>
      <c r="K86" s="11">
        <v>0.42</v>
      </c>
      <c r="L86" s="11">
        <v>8.7</v>
      </c>
      <c r="M86" s="11">
        <v>45</v>
      </c>
      <c r="N86" s="11">
        <v>14.1</v>
      </c>
      <c r="O86" s="11">
        <v>1.17</v>
      </c>
      <c r="P86" s="70"/>
      <c r="Q86" s="69"/>
      <c r="R86" s="41"/>
    </row>
    <row r="87" spans="1:18" ht="15.75">
      <c r="A87" s="73"/>
      <c r="B87" s="9" t="s">
        <v>15</v>
      </c>
      <c r="C87" s="10">
        <v>603</v>
      </c>
      <c r="D87" s="74">
        <f>D82+D82+D83+D84+D85+D86</f>
        <v>21.496</v>
      </c>
      <c r="E87" s="74">
        <f>E82+E83+E84+E85+E86</f>
        <v>23.147999999999996</v>
      </c>
      <c r="F87" s="74">
        <f>F82+F82+F83+F84+F85+F86</f>
        <v>98.72200000000001</v>
      </c>
      <c r="G87" s="74">
        <f>G82+G83+G84+G85+G86</f>
        <v>668.2</v>
      </c>
      <c r="H87" s="74">
        <f aca="true" t="shared" si="3" ref="H87:O87">H82+H83+H84+H85+H86</f>
        <v>0.38000000000000006</v>
      </c>
      <c r="I87" s="74">
        <f t="shared" si="3"/>
        <v>32.83</v>
      </c>
      <c r="J87" s="74">
        <f t="shared" si="3"/>
        <v>58.260000000000005</v>
      </c>
      <c r="K87" s="74">
        <f t="shared" si="3"/>
        <v>6.262</v>
      </c>
      <c r="L87" s="74">
        <f t="shared" si="3"/>
        <v>160.56</v>
      </c>
      <c r="M87" s="74">
        <f t="shared" si="3"/>
        <v>310.47800000000007</v>
      </c>
      <c r="N87" s="74">
        <f t="shared" si="3"/>
        <v>97.01499999999999</v>
      </c>
      <c r="O87" s="74">
        <f t="shared" si="3"/>
        <v>5.916</v>
      </c>
      <c r="P87" s="70">
        <v>0.2</v>
      </c>
      <c r="Q87" s="69">
        <v>0.2</v>
      </c>
      <c r="R87" s="69">
        <v>0.25</v>
      </c>
    </row>
    <row r="88" spans="1:15" ht="15.75">
      <c r="A88" s="85"/>
      <c r="B88" s="86"/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8" ht="15.75">
      <c r="A89" s="137"/>
      <c r="B89" s="186" t="s">
        <v>20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70"/>
      <c r="Q89" s="69"/>
      <c r="R89" s="41"/>
    </row>
    <row r="90" spans="1:17" s="43" customFormat="1" ht="36">
      <c r="A90" s="46" t="s">
        <v>33</v>
      </c>
      <c r="B90" s="179" t="s">
        <v>31</v>
      </c>
      <c r="C90" s="1">
        <v>100</v>
      </c>
      <c r="D90" s="11">
        <v>0.4</v>
      </c>
      <c r="E90" s="11">
        <v>0.4</v>
      </c>
      <c r="F90" s="11">
        <v>9.8</v>
      </c>
      <c r="G90" s="11">
        <v>47</v>
      </c>
      <c r="H90" s="11">
        <v>0.03</v>
      </c>
      <c r="I90" s="11">
        <v>10</v>
      </c>
      <c r="J90" s="11"/>
      <c r="K90" s="11">
        <v>0.2</v>
      </c>
      <c r="L90" s="11">
        <v>16</v>
      </c>
      <c r="M90" s="11">
        <v>11</v>
      </c>
      <c r="N90" s="11">
        <v>9</v>
      </c>
      <c r="O90" s="11">
        <v>2.2</v>
      </c>
      <c r="Q90" s="44"/>
    </row>
    <row r="91" spans="1:18" ht="36.75">
      <c r="A91" s="45" t="s">
        <v>83</v>
      </c>
      <c r="B91" s="179" t="s">
        <v>84</v>
      </c>
      <c r="C91" s="2" t="s">
        <v>81</v>
      </c>
      <c r="D91" s="11">
        <v>19.543</v>
      </c>
      <c r="E91" s="11">
        <v>21.05</v>
      </c>
      <c r="F91" s="11">
        <v>40.8016</v>
      </c>
      <c r="G91" s="11">
        <v>374.445</v>
      </c>
      <c r="H91" s="11">
        <v>0.195</v>
      </c>
      <c r="I91" s="11">
        <v>0.40950000000000003</v>
      </c>
      <c r="J91" s="11">
        <v>43.010000000000005</v>
      </c>
      <c r="K91" s="11">
        <v>1.649</v>
      </c>
      <c r="L91" s="11">
        <v>33.882000000000005</v>
      </c>
      <c r="M91" s="11">
        <v>177.8385</v>
      </c>
      <c r="N91" s="11">
        <v>45.0606</v>
      </c>
      <c r="O91" s="11">
        <v>1.6401999999999999</v>
      </c>
      <c r="P91" s="70"/>
      <c r="Q91" s="69"/>
      <c r="R91" s="41"/>
    </row>
    <row r="92" spans="1:17" s="43" customFormat="1" ht="36">
      <c r="A92" s="46" t="s">
        <v>37</v>
      </c>
      <c r="B92" s="179" t="s">
        <v>27</v>
      </c>
      <c r="C92" s="2" t="s">
        <v>55</v>
      </c>
      <c r="D92" s="11">
        <v>0.07</v>
      </c>
      <c r="E92" s="11">
        <v>0.02</v>
      </c>
      <c r="F92" s="11">
        <v>10.01</v>
      </c>
      <c r="G92" s="11">
        <v>40</v>
      </c>
      <c r="H92" s="11">
        <v>0</v>
      </c>
      <c r="I92" s="11">
        <v>0.03</v>
      </c>
      <c r="J92" s="11">
        <v>0</v>
      </c>
      <c r="K92" s="11">
        <v>0</v>
      </c>
      <c r="L92" s="11">
        <v>10.95</v>
      </c>
      <c r="M92" s="11">
        <v>2.8</v>
      </c>
      <c r="N92" s="11">
        <v>1.4</v>
      </c>
      <c r="O92" s="11">
        <v>0.265</v>
      </c>
      <c r="Q92" s="44"/>
    </row>
    <row r="93" spans="1:15" ht="36">
      <c r="A93" s="46" t="s">
        <v>35</v>
      </c>
      <c r="B93" s="179" t="s">
        <v>29</v>
      </c>
      <c r="C93" s="1">
        <v>20</v>
      </c>
      <c r="D93" s="5">
        <v>1.52</v>
      </c>
      <c r="E93" s="5">
        <v>0.16000000000000003</v>
      </c>
      <c r="F93" s="5">
        <v>9.840000000000002</v>
      </c>
      <c r="G93" s="7">
        <v>47.00000000000001</v>
      </c>
      <c r="H93" s="5">
        <v>0.022000000000000002</v>
      </c>
      <c r="I93" s="6">
        <v>0</v>
      </c>
      <c r="J93" s="6">
        <v>0</v>
      </c>
      <c r="K93" s="5">
        <v>0.22</v>
      </c>
      <c r="L93" s="5">
        <v>4</v>
      </c>
      <c r="M93" s="5">
        <v>13</v>
      </c>
      <c r="N93" s="5">
        <v>2.8</v>
      </c>
      <c r="O93" s="5">
        <v>0.22</v>
      </c>
    </row>
    <row r="94" spans="1:18" ht="36">
      <c r="A94" s="46" t="s">
        <v>34</v>
      </c>
      <c r="B94" s="179" t="s">
        <v>30</v>
      </c>
      <c r="C94" s="1">
        <v>30</v>
      </c>
      <c r="D94" s="11">
        <v>1.98</v>
      </c>
      <c r="E94" s="11">
        <v>0.36</v>
      </c>
      <c r="F94" s="11">
        <v>11.88</v>
      </c>
      <c r="G94" s="11">
        <v>59.400000000000006</v>
      </c>
      <c r="H94" s="11">
        <v>0.05100000000000001</v>
      </c>
      <c r="I94" s="11">
        <v>0</v>
      </c>
      <c r="J94" s="11">
        <v>0</v>
      </c>
      <c r="K94" s="11">
        <v>0.42</v>
      </c>
      <c r="L94" s="11">
        <v>8.700000000000001</v>
      </c>
      <c r="M94" s="11">
        <v>45.00000000000001</v>
      </c>
      <c r="N94" s="11">
        <v>14.100000000000003</v>
      </c>
      <c r="O94" s="11">
        <v>1.1700000000000002</v>
      </c>
      <c r="P94" s="70"/>
      <c r="Q94" s="69"/>
      <c r="R94" s="41"/>
    </row>
    <row r="95" spans="1:18" ht="15.75">
      <c r="A95" s="73"/>
      <c r="B95" s="9" t="s">
        <v>15</v>
      </c>
      <c r="C95" s="10">
        <v>550</v>
      </c>
      <c r="D95" s="74">
        <f>D90+D91+D92+D93+D94</f>
        <v>23.512999999999998</v>
      </c>
      <c r="E95" s="74">
        <f aca="true" t="shared" si="4" ref="E95:O95">E90+E91+E92+E93+E94</f>
        <v>21.99</v>
      </c>
      <c r="F95" s="74">
        <f>F90+F91+F92+F93+F93+F94</f>
        <v>92.1716</v>
      </c>
      <c r="G95" s="74">
        <f>G90+G91+G92+G93+G93+G94+G94</f>
        <v>674.245</v>
      </c>
      <c r="H95" s="74">
        <f t="shared" si="4"/>
        <v>0.298</v>
      </c>
      <c r="I95" s="74">
        <f t="shared" si="4"/>
        <v>10.439499999999999</v>
      </c>
      <c r="J95" s="74">
        <f t="shared" si="4"/>
        <v>43.010000000000005</v>
      </c>
      <c r="K95" s="74">
        <f t="shared" si="4"/>
        <v>2.489</v>
      </c>
      <c r="L95" s="74">
        <f t="shared" si="4"/>
        <v>73.53200000000001</v>
      </c>
      <c r="M95" s="74">
        <f t="shared" si="4"/>
        <v>249.63850000000002</v>
      </c>
      <c r="N95" s="74">
        <f t="shared" si="4"/>
        <v>72.3606</v>
      </c>
      <c r="O95" s="74">
        <f t="shared" si="4"/>
        <v>5.4952</v>
      </c>
      <c r="P95" s="74">
        <f>SUM(P90:P94)</f>
        <v>0</v>
      </c>
      <c r="Q95" s="74">
        <f>SUM(Q90:Q94)</f>
        <v>0</v>
      </c>
      <c r="R95" s="69">
        <v>0.25</v>
      </c>
    </row>
    <row r="96" spans="1:18" ht="15.75">
      <c r="A96" s="73"/>
      <c r="B96" s="9"/>
      <c r="C96" s="10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41"/>
    </row>
    <row r="97" spans="1:18" ht="15.75">
      <c r="A97" s="137"/>
      <c r="B97" s="186" t="s">
        <v>21</v>
      </c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74"/>
      <c r="Q97" s="74"/>
      <c r="R97" s="41"/>
    </row>
    <row r="98" spans="1:17" ht="36.75">
      <c r="A98" s="45" t="s">
        <v>142</v>
      </c>
      <c r="B98" s="179" t="s">
        <v>144</v>
      </c>
      <c r="C98" s="3" t="s">
        <v>143</v>
      </c>
      <c r="D98" s="11">
        <f>'Меню младшие 1-4 кл'!D103+'Меню младшие 1-4 кл'!D104</f>
        <v>16.7985</v>
      </c>
      <c r="E98" s="11">
        <f>'Меню младшие 1-4 кл'!E103+'Меню младшие 1-4 кл'!E104</f>
        <v>17.204</v>
      </c>
      <c r="F98" s="11">
        <f>'Меню младшие 1-4 кл'!F103+'Меню младшие 1-4 кл'!F104</f>
        <v>53.36449999999999</v>
      </c>
      <c r="G98" s="11">
        <f>'Меню младшие 1-4 кл'!G103+'Меню младшие 1-4 кл'!G104</f>
        <v>416.65</v>
      </c>
      <c r="H98" s="11">
        <f>'Меню младшие 1-4 кл'!H103+'Меню младшие 1-4 кл'!H104</f>
        <v>0.12000000000000001</v>
      </c>
      <c r="I98" s="11">
        <f>'Меню младшие 1-4 кл'!I103+'Меню младшие 1-4 кл'!I104</f>
        <v>0.936</v>
      </c>
      <c r="J98" s="11">
        <f>'Меню младшие 1-4 кл'!J103+'Меню младшие 1-4 кл'!J104</f>
        <v>58.260000000000005</v>
      </c>
      <c r="K98" s="11">
        <f>'Меню младшие 1-4 кл'!K103+'Меню младшие 1-4 кл'!K104</f>
        <v>2.811</v>
      </c>
      <c r="L98" s="11">
        <f>'Меню младшие 1-4 кл'!L103+'Меню младшие 1-4 кл'!L104</f>
        <v>53.856</v>
      </c>
      <c r="M98" s="11">
        <f>'Меню младшие 1-4 кл'!M103+'Меню младшие 1-4 кл'!M104</f>
        <v>163.89600000000002</v>
      </c>
      <c r="N98" s="11">
        <f>'Меню младшие 1-4 кл'!N103+'Меню младшие 1-4 кл'!N104</f>
        <v>44.175</v>
      </c>
      <c r="O98" s="11">
        <f>'Меню младшие 1-4 кл'!O103+'Меню младшие 1-4 кл'!O104</f>
        <v>1.7850000000000001</v>
      </c>
      <c r="P98" s="11">
        <f>'Меню младшие 1-4 кл'!P103+'Меню младшие 1-4 кл'!P104</f>
        <v>0</v>
      </c>
      <c r="Q98" s="11">
        <f>'Меню младшие 1-4 кл'!Q103+'Меню младшие 1-4 кл'!Q104</f>
        <v>0</v>
      </c>
    </row>
    <row r="99" spans="1:17" ht="18">
      <c r="A99" s="46" t="s">
        <v>58</v>
      </c>
      <c r="B99" s="179" t="s">
        <v>167</v>
      </c>
      <c r="C99" s="6">
        <v>50</v>
      </c>
      <c r="D99" s="11">
        <f>'Меню младшие 1-4 кл'!D102/1.2</f>
        <v>0.8535</v>
      </c>
      <c r="E99" s="11">
        <f>'Меню младшие 1-4 кл'!E102/1.2</f>
        <v>2.502</v>
      </c>
      <c r="F99" s="11">
        <f>'Меню младшие 1-4 кл'!F102/1.2</f>
        <v>4.228999999999999</v>
      </c>
      <c r="G99" s="11">
        <f>'Меню младшие 1-4 кл'!G102/1.2</f>
        <v>42.849999999999994</v>
      </c>
      <c r="H99" s="11">
        <f>'Меню младшие 1-4 кл'!H102/1.2</f>
        <v>0.011</v>
      </c>
      <c r="I99" s="11">
        <f>'Меню младшие 1-4 кл'!I102/1.2</f>
        <v>9.904999999999998</v>
      </c>
      <c r="J99" s="11">
        <f>'Меню младшие 1-4 кл'!J102/1.2</f>
        <v>0</v>
      </c>
      <c r="K99" s="11">
        <f>'Меню младшие 1-4 кл'!K102/1.2</f>
        <v>7.7</v>
      </c>
      <c r="L99" s="11">
        <f>'Меню младшие 1-4 кл'!L102/1.2</f>
        <v>26.121499999999997</v>
      </c>
      <c r="M99" s="11">
        <f>'Меню младшие 1-4 кл'!M102/1.2</f>
        <v>16.976</v>
      </c>
      <c r="N99" s="11">
        <f>'Меню младшие 1-4 кл'!N102/1.2</f>
        <v>8.005500000000001</v>
      </c>
      <c r="O99" s="11">
        <f>'Меню младшие 1-4 кл'!O102/1.2</f>
        <v>0.3335000000000001</v>
      </c>
      <c r="P99" s="151"/>
      <c r="Q99" s="151"/>
    </row>
    <row r="100" spans="1:15" ht="36">
      <c r="A100" s="46" t="s">
        <v>42</v>
      </c>
      <c r="B100" s="179" t="s">
        <v>32</v>
      </c>
      <c r="C100" s="1" t="s">
        <v>56</v>
      </c>
      <c r="D100" s="11">
        <v>0.112</v>
      </c>
      <c r="E100" s="11">
        <v>0.018000000000000002</v>
      </c>
      <c r="F100" s="11">
        <v>10.149999999999999</v>
      </c>
      <c r="G100" s="11">
        <v>41.32</v>
      </c>
      <c r="H100" s="11">
        <v>-0.0008000000000000008</v>
      </c>
      <c r="I100" s="11">
        <v>2.0299999999999994</v>
      </c>
      <c r="J100" s="11">
        <v>0</v>
      </c>
      <c r="K100" s="11">
        <v>0.005999999999999998</v>
      </c>
      <c r="L100" s="11">
        <v>13.249999999999998</v>
      </c>
      <c r="M100" s="11">
        <v>3.9600000000000004</v>
      </c>
      <c r="N100" s="11">
        <v>2.1599999999999997</v>
      </c>
      <c r="O100" s="11">
        <v>0.33299999999999996</v>
      </c>
    </row>
    <row r="101" spans="1:15" ht="36">
      <c r="A101" s="46" t="s">
        <v>35</v>
      </c>
      <c r="B101" s="179" t="s">
        <v>29</v>
      </c>
      <c r="C101" s="1">
        <v>30</v>
      </c>
      <c r="D101" s="11">
        <v>2.28</v>
      </c>
      <c r="E101" s="11">
        <v>0.24</v>
      </c>
      <c r="F101" s="11">
        <v>14.76</v>
      </c>
      <c r="G101" s="11">
        <v>70.5</v>
      </c>
      <c r="H101" s="11">
        <v>0.033</v>
      </c>
      <c r="I101" s="11">
        <v>0</v>
      </c>
      <c r="J101" s="11">
        <v>0</v>
      </c>
      <c r="K101" s="11">
        <v>0.33</v>
      </c>
      <c r="L101" s="11">
        <v>6</v>
      </c>
      <c r="M101" s="11">
        <v>19.5</v>
      </c>
      <c r="N101" s="11">
        <v>4.2</v>
      </c>
      <c r="O101" s="11">
        <v>0.33000000000000007</v>
      </c>
    </row>
    <row r="102" spans="1:18" ht="36">
      <c r="A102" s="46" t="s">
        <v>34</v>
      </c>
      <c r="B102" s="179" t="s">
        <v>30</v>
      </c>
      <c r="C102" s="1">
        <v>40</v>
      </c>
      <c r="D102" s="11">
        <v>2.64</v>
      </c>
      <c r="E102" s="11">
        <v>0.48000000000000004</v>
      </c>
      <c r="F102" s="11">
        <v>15.840000000000003</v>
      </c>
      <c r="G102" s="11">
        <v>79.20000000000002</v>
      </c>
      <c r="H102" s="11">
        <v>0.06800000000000002</v>
      </c>
      <c r="I102" s="11">
        <v>0</v>
      </c>
      <c r="J102" s="11">
        <v>0</v>
      </c>
      <c r="K102" s="11">
        <v>0.56</v>
      </c>
      <c r="L102" s="11">
        <v>11.600000000000001</v>
      </c>
      <c r="M102" s="11">
        <v>60</v>
      </c>
      <c r="N102" s="11">
        <v>18.8</v>
      </c>
      <c r="O102" s="11">
        <v>1.56</v>
      </c>
      <c r="P102" s="70"/>
      <c r="Q102" s="69"/>
      <c r="R102" s="41"/>
    </row>
    <row r="103" spans="1:18" ht="15.75">
      <c r="A103" s="73"/>
      <c r="B103" s="106" t="s">
        <v>15</v>
      </c>
      <c r="C103" s="10">
        <v>563</v>
      </c>
      <c r="D103" s="74">
        <f>D98+D99+D100+D101+D102</f>
        <v>22.684</v>
      </c>
      <c r="E103" s="74">
        <f>E98+E99+E99+E100+E101+E102</f>
        <v>22.945999999999998</v>
      </c>
      <c r="F103" s="74">
        <f aca="true" t="shared" si="5" ref="F103:O103">F98+F99+F100+F101+F102</f>
        <v>98.34349999999999</v>
      </c>
      <c r="G103" s="74">
        <f t="shared" si="5"/>
        <v>650.52</v>
      </c>
      <c r="H103" s="74">
        <f t="shared" si="5"/>
        <v>0.23120000000000002</v>
      </c>
      <c r="I103" s="74">
        <f t="shared" si="5"/>
        <v>12.870999999999997</v>
      </c>
      <c r="J103" s="74">
        <f t="shared" si="5"/>
        <v>58.260000000000005</v>
      </c>
      <c r="K103" s="74">
        <f t="shared" si="5"/>
        <v>11.407</v>
      </c>
      <c r="L103" s="74">
        <f t="shared" si="5"/>
        <v>110.82749999999999</v>
      </c>
      <c r="M103" s="74">
        <f t="shared" si="5"/>
        <v>264.332</v>
      </c>
      <c r="N103" s="74">
        <f t="shared" si="5"/>
        <v>77.34049999999999</v>
      </c>
      <c r="O103" s="74">
        <f t="shared" si="5"/>
        <v>4.3415</v>
      </c>
      <c r="P103" s="74">
        <f>SUM(P98:P102)</f>
        <v>0</v>
      </c>
      <c r="Q103" s="74">
        <f>SUM(Q98:Q102)</f>
        <v>0</v>
      </c>
      <c r="R103" s="69">
        <v>0.25</v>
      </c>
    </row>
    <row r="104" spans="1:18" ht="15.75">
      <c r="A104" s="73"/>
      <c r="B104" s="100" t="s">
        <v>110</v>
      </c>
      <c r="C104" s="10">
        <f>C59+C67+C76+C87+C103+C95</f>
        <v>3392</v>
      </c>
      <c r="D104" s="107">
        <f aca="true" t="shared" si="6" ref="D104:O104">D59+D67+D76+D87+D103+D95</f>
        <v>129.14329999999998</v>
      </c>
      <c r="E104" s="107">
        <f t="shared" si="6"/>
        <v>130.658</v>
      </c>
      <c r="F104" s="107">
        <f t="shared" si="6"/>
        <v>555.9435</v>
      </c>
      <c r="G104" s="107">
        <f t="shared" si="6"/>
        <v>3863.358333333333</v>
      </c>
      <c r="H104" s="107">
        <f t="shared" si="6"/>
        <v>1.8012333333333337</v>
      </c>
      <c r="I104" s="107">
        <f t="shared" si="6"/>
        <v>76.2465</v>
      </c>
      <c r="J104" s="107">
        <f t="shared" si="6"/>
        <v>329.60999999999996</v>
      </c>
      <c r="K104" s="107">
        <f t="shared" si="6"/>
        <v>30.8897</v>
      </c>
      <c r="L104" s="107">
        <f t="shared" si="6"/>
        <v>872.877</v>
      </c>
      <c r="M104" s="107">
        <f t="shared" si="6"/>
        <v>1926.31025</v>
      </c>
      <c r="N104" s="107">
        <f t="shared" si="6"/>
        <v>614.8871</v>
      </c>
      <c r="O104" s="107">
        <f t="shared" si="6"/>
        <v>36.5643</v>
      </c>
      <c r="P104" s="10" t="e">
        <f>P59+P67+P76+P87+#REF!+P95</f>
        <v>#REF!</v>
      </c>
      <c r="Q104" s="10" t="e">
        <f>Q59+Q67+Q76+Q87+#REF!+Q95</f>
        <v>#REF!</v>
      </c>
      <c r="R104" s="41"/>
    </row>
    <row r="105" spans="1:18" ht="15.75">
      <c r="A105" s="85"/>
      <c r="B105" s="86"/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70"/>
      <c r="Q105" s="69"/>
      <c r="R105" s="41"/>
    </row>
    <row r="106" spans="1:18" ht="15.75">
      <c r="A106" s="85"/>
      <c r="B106" s="86"/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70"/>
      <c r="Q106" s="69"/>
      <c r="R106" s="41"/>
    </row>
    <row r="107" spans="1:18" ht="15.75">
      <c r="A107" s="85"/>
      <c r="B107" s="86"/>
      <c r="C107" s="87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70"/>
      <c r="Q107" s="69"/>
      <c r="R107" s="41"/>
    </row>
    <row r="108" spans="1:18" ht="15.75">
      <c r="A108" s="85"/>
      <c r="B108" s="86"/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70"/>
      <c r="Q108" s="69"/>
      <c r="R108" s="41"/>
    </row>
    <row r="109" spans="1:18" ht="15.75">
      <c r="A109" s="85"/>
      <c r="B109" s="86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70"/>
      <c r="Q109" s="69"/>
      <c r="R109" s="41"/>
    </row>
    <row r="110" spans="1:18" ht="15.75">
      <c r="A110" s="85"/>
      <c r="B110" s="86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70"/>
      <c r="Q110" s="69"/>
      <c r="R110" s="41"/>
    </row>
    <row r="111" spans="1:18" ht="15.75">
      <c r="A111" s="85"/>
      <c r="B111" s="86"/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70"/>
      <c r="Q111" s="69"/>
      <c r="R111" s="41"/>
    </row>
    <row r="112" spans="1:18" ht="15.75">
      <c r="A112" s="85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70"/>
      <c r="Q112" s="69"/>
      <c r="R112" s="41"/>
    </row>
    <row r="113" spans="1:18" ht="15.75">
      <c r="A113" s="85"/>
      <c r="B113" s="86"/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70"/>
      <c r="Q113" s="69"/>
      <c r="R113" s="41"/>
    </row>
    <row r="114" spans="1:18" ht="15.75">
      <c r="A114" s="85"/>
      <c r="B114" s="86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41"/>
    </row>
    <row r="115" spans="1:18" ht="25.5">
      <c r="A115" s="65" t="s">
        <v>24</v>
      </c>
      <c r="B115" s="66" t="s">
        <v>0</v>
      </c>
      <c r="C115" s="66" t="s">
        <v>26</v>
      </c>
      <c r="D115" s="67" t="s">
        <v>1</v>
      </c>
      <c r="E115" s="67" t="s">
        <v>2</v>
      </c>
      <c r="F115" s="67" t="s">
        <v>3</v>
      </c>
      <c r="G115" s="67" t="s">
        <v>4</v>
      </c>
      <c r="H115" s="67" t="s">
        <v>5</v>
      </c>
      <c r="I115" s="67" t="s">
        <v>6</v>
      </c>
      <c r="J115" s="67" t="s">
        <v>7</v>
      </c>
      <c r="K115" s="67" t="s">
        <v>8</v>
      </c>
      <c r="L115" s="67" t="s">
        <v>9</v>
      </c>
      <c r="M115" s="67" t="s">
        <v>10</v>
      </c>
      <c r="N115" s="67" t="s">
        <v>11</v>
      </c>
      <c r="O115" s="67" t="s">
        <v>12</v>
      </c>
      <c r="R115" s="41"/>
    </row>
    <row r="116" spans="1:18" ht="15.75">
      <c r="A116" s="105"/>
      <c r="B116" s="192" t="s">
        <v>13</v>
      </c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R116" s="41"/>
    </row>
    <row r="117" spans="1:18" ht="15.75">
      <c r="A117" s="142"/>
      <c r="B117" s="192" t="s">
        <v>14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Q117" s="69"/>
      <c r="R117" s="41"/>
    </row>
    <row r="118" spans="1:17" ht="18">
      <c r="A118" s="148" t="s">
        <v>58</v>
      </c>
      <c r="B118" s="179" t="s">
        <v>194</v>
      </c>
      <c r="C118" s="2">
        <v>100</v>
      </c>
      <c r="D118" s="11">
        <f>'Меню младшие 1-4 кл'!D122/0.9</f>
        <v>11.333333333333332</v>
      </c>
      <c r="E118" s="11">
        <f>'Меню младшие 1-4 кл'!E122/0.9</f>
        <v>14.362222222222222</v>
      </c>
      <c r="F118" s="11">
        <f>'Меню младшие 1-4 кл'!F122/0.9</f>
        <v>15.32</v>
      </c>
      <c r="G118" s="11">
        <f>'Меню младшие 1-4 кл'!G122/0.9</f>
        <v>220</v>
      </c>
      <c r="H118" s="11">
        <f>'Меню младшие 1-4 кл'!H122/0.9</f>
        <v>0.1</v>
      </c>
      <c r="I118" s="11">
        <f>'Меню младшие 1-4 кл'!I122/0.9</f>
        <v>1.04</v>
      </c>
      <c r="J118" s="11">
        <f>'Меню младшие 1-4 кл'!J122/0.9</f>
        <v>51.400000000000006</v>
      </c>
      <c r="K118" s="11">
        <f>'Меню младшие 1-4 кл'!K122/0.9</f>
        <v>2.8</v>
      </c>
      <c r="L118" s="11">
        <f>'Меню младшие 1-4 кл'!L122/0.9</f>
        <v>53.14</v>
      </c>
      <c r="M118" s="11">
        <f>'Меню младшие 1-4 кл'!M122/0.9</f>
        <v>94.54</v>
      </c>
      <c r="N118" s="11">
        <f>'Меню младшие 1-4 кл'!N122/0.9</f>
        <v>20.8</v>
      </c>
      <c r="O118" s="11">
        <f>'Меню младшие 1-4 кл'!O122/0.9</f>
        <v>1.4</v>
      </c>
      <c r="P118" s="11">
        <f>'Меню младшие 1-4 кл'!P122/0.9</f>
        <v>0</v>
      </c>
      <c r="Q118" s="11">
        <f>'Меню младшие 1-4 кл'!Q122/0.9</f>
        <v>0</v>
      </c>
    </row>
    <row r="119" spans="1:15" ht="36">
      <c r="A119" s="46" t="s">
        <v>136</v>
      </c>
      <c r="B119" s="179" t="s">
        <v>189</v>
      </c>
      <c r="C119" s="2">
        <v>200</v>
      </c>
      <c r="D119" s="11">
        <v>7.43</v>
      </c>
      <c r="E119" s="11">
        <v>4.46</v>
      </c>
      <c r="F119" s="11">
        <v>36.91</v>
      </c>
      <c r="G119" s="11">
        <v>219</v>
      </c>
      <c r="H119" s="11">
        <v>0.19</v>
      </c>
      <c r="I119" s="11">
        <v>1.17</v>
      </c>
      <c r="J119" s="11">
        <v>18</v>
      </c>
      <c r="K119" s="11">
        <v>0.10999999999999997</v>
      </c>
      <c r="L119" s="11">
        <v>135.70000000000002</v>
      </c>
      <c r="M119" s="11">
        <v>181.37</v>
      </c>
      <c r="N119" s="11">
        <v>47.6</v>
      </c>
      <c r="O119" s="11">
        <v>1.21</v>
      </c>
    </row>
    <row r="120" spans="1:17" ht="36">
      <c r="A120" s="46" t="s">
        <v>37</v>
      </c>
      <c r="B120" s="179" t="s">
        <v>128</v>
      </c>
      <c r="C120" s="2" t="s">
        <v>56</v>
      </c>
      <c r="D120" s="11">
        <v>0.235</v>
      </c>
      <c r="E120" s="11">
        <v>0.09</v>
      </c>
      <c r="F120" s="11">
        <v>12.424999999999999</v>
      </c>
      <c r="G120" s="11">
        <v>54.2</v>
      </c>
      <c r="H120" s="11">
        <v>0.0035</v>
      </c>
      <c r="I120" s="11">
        <v>50.029999999999994</v>
      </c>
      <c r="J120" s="11">
        <v>0</v>
      </c>
      <c r="K120" s="11">
        <v>0.19</v>
      </c>
      <c r="L120" s="11">
        <v>13.95</v>
      </c>
      <c r="M120" s="11">
        <v>3.65</v>
      </c>
      <c r="N120" s="11">
        <v>2.25</v>
      </c>
      <c r="O120" s="11">
        <v>0.41500000000000004</v>
      </c>
      <c r="Q120" s="69"/>
    </row>
    <row r="121" spans="1:15" ht="36">
      <c r="A121" s="46" t="s">
        <v>35</v>
      </c>
      <c r="B121" s="179" t="s">
        <v>29</v>
      </c>
      <c r="C121" s="2">
        <v>20</v>
      </c>
      <c r="D121" s="11">
        <v>1.52</v>
      </c>
      <c r="E121" s="11">
        <v>0.16000000000000003</v>
      </c>
      <c r="F121" s="11">
        <v>9.840000000000002</v>
      </c>
      <c r="G121" s="11">
        <v>47.00000000000001</v>
      </c>
      <c r="H121" s="11">
        <v>0.022000000000000002</v>
      </c>
      <c r="I121" s="11">
        <v>0</v>
      </c>
      <c r="J121" s="11">
        <v>0</v>
      </c>
      <c r="K121" s="11">
        <v>0.22</v>
      </c>
      <c r="L121" s="11">
        <v>4</v>
      </c>
      <c r="M121" s="11">
        <v>13</v>
      </c>
      <c r="N121" s="11">
        <v>2.8</v>
      </c>
      <c r="O121" s="11">
        <v>0.22</v>
      </c>
    </row>
    <row r="122" spans="1:15" ht="35.25" customHeight="1">
      <c r="A122" s="46" t="s">
        <v>34</v>
      </c>
      <c r="B122" s="179" t="s">
        <v>30</v>
      </c>
      <c r="C122" s="1">
        <v>30</v>
      </c>
      <c r="D122" s="11">
        <v>1.98</v>
      </c>
      <c r="E122" s="11">
        <v>0.36</v>
      </c>
      <c r="F122" s="11">
        <v>11.88</v>
      </c>
      <c r="G122" s="11">
        <v>59.400000000000006</v>
      </c>
      <c r="H122" s="11">
        <v>0.05100000000000001</v>
      </c>
      <c r="I122" s="11">
        <v>0</v>
      </c>
      <c r="J122" s="11">
        <v>0</v>
      </c>
      <c r="K122" s="11">
        <v>0.42</v>
      </c>
      <c r="L122" s="11">
        <v>8.700000000000001</v>
      </c>
      <c r="M122" s="11">
        <v>45.00000000000001</v>
      </c>
      <c r="N122" s="11">
        <v>14.100000000000003</v>
      </c>
      <c r="O122" s="11">
        <v>1.1700000000000002</v>
      </c>
    </row>
    <row r="123" spans="1:18" ht="15.75">
      <c r="A123" s="65"/>
      <c r="B123" s="100" t="s">
        <v>15</v>
      </c>
      <c r="C123" s="4">
        <v>550</v>
      </c>
      <c r="D123" s="8">
        <f>D118+D119+D120+D121+D122</f>
        <v>22.49833333333333</v>
      </c>
      <c r="E123" s="8">
        <f>E118+E119+E119+E120+E121+E122</f>
        <v>23.892222222222223</v>
      </c>
      <c r="F123" s="8">
        <f>F118+F119+F120+F121+F121+F122</f>
        <v>96.215</v>
      </c>
      <c r="G123" s="8">
        <f>G118+G119+G120+G121+G121+G122</f>
        <v>646.6</v>
      </c>
      <c r="H123" s="8">
        <f aca="true" t="shared" si="7" ref="H123:O123">H118+H119+H120+H121+H122</f>
        <v>0.36650000000000005</v>
      </c>
      <c r="I123" s="8">
        <f t="shared" si="7"/>
        <v>52.239999999999995</v>
      </c>
      <c r="J123" s="8">
        <f t="shared" si="7"/>
        <v>69.4</v>
      </c>
      <c r="K123" s="8">
        <f t="shared" si="7"/>
        <v>3.7399999999999998</v>
      </c>
      <c r="L123" s="8">
        <f t="shared" si="7"/>
        <v>215.49</v>
      </c>
      <c r="M123" s="8">
        <f t="shared" si="7"/>
        <v>337.56</v>
      </c>
      <c r="N123" s="8">
        <f t="shared" si="7"/>
        <v>87.55000000000001</v>
      </c>
      <c r="O123" s="8">
        <f t="shared" si="7"/>
        <v>4.415</v>
      </c>
      <c r="P123" s="8">
        <f>SUM(P118:P122)</f>
        <v>0</v>
      </c>
      <c r="Q123" s="8">
        <f>SUM(Q118:Q122)</f>
        <v>0</v>
      </c>
      <c r="R123" s="69">
        <v>0.25</v>
      </c>
    </row>
    <row r="124" spans="1:18" ht="15.75">
      <c r="A124" s="109"/>
      <c r="B124" s="110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Q124" s="69"/>
      <c r="R124" s="41"/>
    </row>
    <row r="125" spans="1:18" ht="15.75">
      <c r="A125" s="142"/>
      <c r="B125" s="192" t="s">
        <v>60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Q125" s="69"/>
      <c r="R125" s="41"/>
    </row>
    <row r="126" spans="1:18" ht="33.75">
      <c r="A126" s="152" t="s">
        <v>33</v>
      </c>
      <c r="B126" s="179" t="s">
        <v>31</v>
      </c>
      <c r="C126" s="153">
        <v>100</v>
      </c>
      <c r="D126" s="153">
        <v>0.4</v>
      </c>
      <c r="E126" s="154">
        <v>0.4</v>
      </c>
      <c r="F126" s="154">
        <v>9.8</v>
      </c>
      <c r="G126" s="153">
        <v>47</v>
      </c>
      <c r="H126" s="153">
        <v>0.03</v>
      </c>
      <c r="I126" s="153">
        <v>10</v>
      </c>
      <c r="J126" s="153"/>
      <c r="K126" s="153">
        <v>0.2</v>
      </c>
      <c r="L126" s="153">
        <v>16</v>
      </c>
      <c r="M126" s="153">
        <v>11</v>
      </c>
      <c r="N126" s="153">
        <v>9</v>
      </c>
      <c r="O126" s="153">
        <v>2.2</v>
      </c>
      <c r="Q126" s="69"/>
      <c r="R126" s="41"/>
    </row>
    <row r="127" spans="1:17" ht="36">
      <c r="A127" s="46" t="s">
        <v>101</v>
      </c>
      <c r="B127" s="179" t="s">
        <v>103</v>
      </c>
      <c r="C127" s="3" t="s">
        <v>59</v>
      </c>
      <c r="D127" s="11">
        <v>18.971666666666664</v>
      </c>
      <c r="E127" s="89">
        <v>23.12</v>
      </c>
      <c r="F127" s="89">
        <v>51.79</v>
      </c>
      <c r="G127" s="11">
        <v>509.8</v>
      </c>
      <c r="H127" s="11">
        <v>0.07833333333333332</v>
      </c>
      <c r="I127" s="11">
        <v>2.31</v>
      </c>
      <c r="J127" s="11">
        <v>0</v>
      </c>
      <c r="K127" s="11">
        <v>5.25</v>
      </c>
      <c r="L127" s="11">
        <v>22.043333333333333</v>
      </c>
      <c r="M127" s="11">
        <v>285.6966666666666</v>
      </c>
      <c r="N127" s="11">
        <v>63.74666666666666</v>
      </c>
      <c r="O127" s="11">
        <v>4.133333333333333</v>
      </c>
      <c r="Q127" s="69"/>
    </row>
    <row r="128" spans="1:17" s="43" customFormat="1" ht="36">
      <c r="A128" s="46" t="s">
        <v>37</v>
      </c>
      <c r="B128" s="179" t="s">
        <v>27</v>
      </c>
      <c r="C128" s="2" t="s">
        <v>55</v>
      </c>
      <c r="D128" s="11">
        <v>0.07</v>
      </c>
      <c r="E128" s="11">
        <v>0.02</v>
      </c>
      <c r="F128" s="11">
        <v>10.01</v>
      </c>
      <c r="G128" s="11">
        <v>40</v>
      </c>
      <c r="H128" s="11">
        <v>0</v>
      </c>
      <c r="I128" s="11">
        <v>0.03</v>
      </c>
      <c r="J128" s="11">
        <v>0</v>
      </c>
      <c r="K128" s="11">
        <v>0</v>
      </c>
      <c r="L128" s="11">
        <v>10.95</v>
      </c>
      <c r="M128" s="11">
        <v>2.8</v>
      </c>
      <c r="N128" s="11">
        <v>1.4</v>
      </c>
      <c r="O128" s="11">
        <v>0.265</v>
      </c>
      <c r="Q128" s="44"/>
    </row>
    <row r="129" spans="1:18" ht="36">
      <c r="A129" s="46" t="s">
        <v>35</v>
      </c>
      <c r="B129" s="179" t="s">
        <v>29</v>
      </c>
      <c r="C129" s="2">
        <v>20</v>
      </c>
      <c r="D129" s="11">
        <v>1.52</v>
      </c>
      <c r="E129" s="11">
        <v>0.16000000000000003</v>
      </c>
      <c r="F129" s="11">
        <v>9.840000000000002</v>
      </c>
      <c r="G129" s="11">
        <v>47.00000000000001</v>
      </c>
      <c r="H129" s="11">
        <v>0.022000000000000002</v>
      </c>
      <c r="I129" s="11">
        <v>0</v>
      </c>
      <c r="J129" s="11">
        <v>0</v>
      </c>
      <c r="K129" s="11">
        <v>0.22</v>
      </c>
      <c r="L129" s="11">
        <v>4</v>
      </c>
      <c r="M129" s="11">
        <v>13</v>
      </c>
      <c r="N129" s="11">
        <v>2.8</v>
      </c>
      <c r="O129" s="11">
        <v>0.22</v>
      </c>
      <c r="Q129" s="69"/>
      <c r="R129" s="41"/>
    </row>
    <row r="130" spans="1:15" ht="36">
      <c r="A130" s="46" t="s">
        <v>34</v>
      </c>
      <c r="B130" s="179" t="s">
        <v>30</v>
      </c>
      <c r="C130" s="1">
        <v>30</v>
      </c>
      <c r="D130" s="11">
        <v>1.98</v>
      </c>
      <c r="E130" s="11">
        <v>0.36</v>
      </c>
      <c r="F130" s="11">
        <v>11.88</v>
      </c>
      <c r="G130" s="11">
        <v>59.400000000000006</v>
      </c>
      <c r="H130" s="11">
        <v>0.05100000000000001</v>
      </c>
      <c r="I130" s="11">
        <v>0</v>
      </c>
      <c r="J130" s="11">
        <v>0</v>
      </c>
      <c r="K130" s="11">
        <v>0.42</v>
      </c>
      <c r="L130" s="11">
        <v>8.700000000000001</v>
      </c>
      <c r="M130" s="11">
        <v>45.00000000000001</v>
      </c>
      <c r="N130" s="11">
        <v>14.100000000000003</v>
      </c>
      <c r="O130" s="11">
        <v>1.1700000000000002</v>
      </c>
    </row>
    <row r="131" spans="1:18" ht="15.75">
      <c r="A131" s="65"/>
      <c r="B131" s="100" t="s">
        <v>15</v>
      </c>
      <c r="C131" s="4">
        <v>550</v>
      </c>
      <c r="D131" s="8">
        <f>D126+D127+D128+D129+D130</f>
        <v>22.941666666666663</v>
      </c>
      <c r="E131" s="8">
        <f aca="true" t="shared" si="8" ref="E131:Q131">E126+E127+E128+E129+E130</f>
        <v>24.06</v>
      </c>
      <c r="F131" s="8">
        <f t="shared" si="8"/>
        <v>93.32000000000001</v>
      </c>
      <c r="G131" s="8">
        <f t="shared" si="8"/>
        <v>703.1999999999999</v>
      </c>
      <c r="H131" s="8">
        <f t="shared" si="8"/>
        <v>0.18133333333333335</v>
      </c>
      <c r="I131" s="8">
        <f t="shared" si="8"/>
        <v>12.34</v>
      </c>
      <c r="J131" s="8">
        <f t="shared" si="8"/>
        <v>0</v>
      </c>
      <c r="K131" s="8">
        <f t="shared" si="8"/>
        <v>6.09</v>
      </c>
      <c r="L131" s="8">
        <f t="shared" si="8"/>
        <v>61.69333333333334</v>
      </c>
      <c r="M131" s="8">
        <f t="shared" si="8"/>
        <v>357.4966666666666</v>
      </c>
      <c r="N131" s="8">
        <f t="shared" si="8"/>
        <v>91.04666666666668</v>
      </c>
      <c r="O131" s="8">
        <f t="shared" si="8"/>
        <v>7.988333333333332</v>
      </c>
      <c r="P131" s="8">
        <f t="shared" si="8"/>
        <v>0</v>
      </c>
      <c r="Q131" s="8">
        <f t="shared" si="8"/>
        <v>0</v>
      </c>
      <c r="R131" s="69">
        <v>0.25</v>
      </c>
    </row>
    <row r="132" spans="1:18" ht="15.75">
      <c r="A132" s="109"/>
      <c r="B132" s="110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3"/>
      <c r="Q132" s="69"/>
      <c r="R132" s="41"/>
    </row>
    <row r="133" spans="1:18" ht="15.75">
      <c r="A133" s="142"/>
      <c r="B133" s="192" t="s">
        <v>17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Q133" s="69"/>
      <c r="R133" s="41"/>
    </row>
    <row r="134" spans="1:15" ht="36.75">
      <c r="A134" s="45" t="s">
        <v>79</v>
      </c>
      <c r="B134" s="181" t="s">
        <v>80</v>
      </c>
      <c r="C134" s="3" t="s">
        <v>23</v>
      </c>
      <c r="D134" s="11">
        <v>9.75</v>
      </c>
      <c r="E134" s="89">
        <v>4.95</v>
      </c>
      <c r="F134" s="89">
        <v>3.8</v>
      </c>
      <c r="G134" s="11">
        <v>105</v>
      </c>
      <c r="H134" s="11">
        <v>0.05</v>
      </c>
      <c r="I134" s="89">
        <v>3.73</v>
      </c>
      <c r="J134" s="89">
        <v>5.82</v>
      </c>
      <c r="K134" s="89">
        <v>2.52</v>
      </c>
      <c r="L134" s="11">
        <v>39.07</v>
      </c>
      <c r="M134" s="11">
        <v>162.19</v>
      </c>
      <c r="N134" s="11">
        <v>48.53</v>
      </c>
      <c r="O134" s="11">
        <v>0.85</v>
      </c>
    </row>
    <row r="135" spans="1:17" ht="36">
      <c r="A135" s="46" t="s">
        <v>40</v>
      </c>
      <c r="B135" s="179" t="s">
        <v>149</v>
      </c>
      <c r="C135" s="3" t="s">
        <v>97</v>
      </c>
      <c r="D135" s="11">
        <v>3.6774</v>
      </c>
      <c r="E135" s="89">
        <v>5.761799999999999</v>
      </c>
      <c r="F135" s="89">
        <v>24.526799999999994</v>
      </c>
      <c r="G135" s="11">
        <v>164.7</v>
      </c>
      <c r="H135" s="11">
        <v>0.1674</v>
      </c>
      <c r="I135" s="11">
        <v>21.792599999999993</v>
      </c>
      <c r="J135" s="11">
        <v>0</v>
      </c>
      <c r="K135" s="11">
        <v>0.21780000000000002</v>
      </c>
      <c r="L135" s="11">
        <v>44.370000000000005</v>
      </c>
      <c r="M135" s="11">
        <v>103.91400000000002</v>
      </c>
      <c r="N135" s="11">
        <v>33.300000000000004</v>
      </c>
      <c r="O135" s="11">
        <v>1.2114000000000003</v>
      </c>
      <c r="P135" s="41">
        <v>1.2114000000000003</v>
      </c>
      <c r="Q135" s="69"/>
    </row>
    <row r="136" spans="1:17" ht="36">
      <c r="A136" s="46" t="s">
        <v>151</v>
      </c>
      <c r="B136" s="179" t="s">
        <v>152</v>
      </c>
      <c r="C136" s="3">
        <v>50</v>
      </c>
      <c r="D136" s="11">
        <v>1.0325</v>
      </c>
      <c r="E136" s="89">
        <v>1.6185</v>
      </c>
      <c r="F136" s="89">
        <v>4.7135</v>
      </c>
      <c r="G136" s="11">
        <v>37.550000000000004</v>
      </c>
      <c r="H136" s="11">
        <v>0.013500000000000002</v>
      </c>
      <c r="I136" s="11">
        <v>8.581000000000001</v>
      </c>
      <c r="J136" s="11">
        <v>0</v>
      </c>
      <c r="K136" s="11">
        <v>0.8650000000000001</v>
      </c>
      <c r="L136" s="11">
        <v>27.725</v>
      </c>
      <c r="M136" s="11">
        <v>20.07</v>
      </c>
      <c r="N136" s="11">
        <v>10.325000000000001</v>
      </c>
      <c r="O136" s="11">
        <v>0.404</v>
      </c>
      <c r="Q136" s="69"/>
    </row>
    <row r="137" spans="1:15" ht="36.75">
      <c r="A137" s="45" t="s">
        <v>170</v>
      </c>
      <c r="B137" s="179" t="s">
        <v>168</v>
      </c>
      <c r="C137" s="2">
        <v>200</v>
      </c>
      <c r="D137" s="11">
        <v>0.16000000000000003</v>
      </c>
      <c r="E137" s="11">
        <v>0.16000000000000003</v>
      </c>
      <c r="F137" s="11">
        <v>17.900000000000002</v>
      </c>
      <c r="G137" s="11">
        <v>74.60000000000001</v>
      </c>
      <c r="H137" s="11">
        <v>0.012</v>
      </c>
      <c r="I137" s="11">
        <v>0.9</v>
      </c>
      <c r="J137" s="11">
        <v>0</v>
      </c>
      <c r="K137" s="11">
        <v>0.08000000000000002</v>
      </c>
      <c r="L137" s="11">
        <v>13.88</v>
      </c>
      <c r="M137" s="11">
        <v>4.4</v>
      </c>
      <c r="N137" s="11">
        <v>5.140000000000001</v>
      </c>
      <c r="O137" s="11">
        <v>0.9219999999999999</v>
      </c>
    </row>
    <row r="138" spans="1:15" ht="36.75">
      <c r="A138" s="45" t="s">
        <v>35</v>
      </c>
      <c r="B138" s="179" t="s">
        <v>29</v>
      </c>
      <c r="C138" s="2">
        <v>30</v>
      </c>
      <c r="D138" s="11">
        <v>2.28</v>
      </c>
      <c r="E138" s="11">
        <v>0.24</v>
      </c>
      <c r="F138" s="11">
        <v>14.76</v>
      </c>
      <c r="G138" s="11">
        <v>70.5</v>
      </c>
      <c r="H138" s="11">
        <v>0.033</v>
      </c>
      <c r="I138" s="11">
        <v>0</v>
      </c>
      <c r="J138" s="11">
        <v>0</v>
      </c>
      <c r="K138" s="11">
        <v>0.33</v>
      </c>
      <c r="L138" s="11">
        <v>6</v>
      </c>
      <c r="M138" s="11">
        <v>19.5</v>
      </c>
      <c r="N138" s="11">
        <v>4.2</v>
      </c>
      <c r="O138" s="11">
        <v>0.33000000000000007</v>
      </c>
    </row>
    <row r="139" spans="1:17" s="43" customFormat="1" ht="39" customHeight="1">
      <c r="A139" s="46" t="s">
        <v>34</v>
      </c>
      <c r="B139" s="179" t="s">
        <v>30</v>
      </c>
      <c r="C139" s="1">
        <v>30</v>
      </c>
      <c r="D139" s="11">
        <v>1.98</v>
      </c>
      <c r="E139" s="11">
        <v>0.36</v>
      </c>
      <c r="F139" s="11">
        <v>11.88</v>
      </c>
      <c r="G139" s="11">
        <v>59.400000000000006</v>
      </c>
      <c r="H139" s="11">
        <v>0.05100000000000001</v>
      </c>
      <c r="I139" s="11">
        <v>0</v>
      </c>
      <c r="J139" s="11">
        <v>0</v>
      </c>
      <c r="K139" s="11">
        <v>0.42</v>
      </c>
      <c r="L139" s="11">
        <v>8.700000000000001</v>
      </c>
      <c r="M139" s="11">
        <v>45.00000000000001</v>
      </c>
      <c r="N139" s="11">
        <v>14.100000000000003</v>
      </c>
      <c r="O139" s="11">
        <v>1.1700000000000002</v>
      </c>
      <c r="Q139" s="44"/>
    </row>
    <row r="140" spans="1:18" ht="28.5" customHeight="1">
      <c r="A140" s="65"/>
      <c r="B140" s="100" t="s">
        <v>15</v>
      </c>
      <c r="C140" s="155" t="s">
        <v>184</v>
      </c>
      <c r="D140" s="8">
        <f>D134+D135+D136+D137+D138+D139</f>
        <v>18.879900000000003</v>
      </c>
      <c r="E140" s="8">
        <f>E134+E134+E135+E136+E137+E138+E139</f>
        <v>18.0403</v>
      </c>
      <c r="F140" s="8">
        <f aca="true" t="shared" si="9" ref="F140:O140">F134+F135+F136+F137+F138+F139</f>
        <v>77.5803</v>
      </c>
      <c r="G140" s="8">
        <f>G134+G135+G136+G136+G137+G138+G139</f>
        <v>549.3000000000001</v>
      </c>
      <c r="H140" s="8">
        <f t="shared" si="9"/>
        <v>0.3269</v>
      </c>
      <c r="I140" s="8">
        <f t="shared" si="9"/>
        <v>35.00359999999999</v>
      </c>
      <c r="J140" s="8">
        <f t="shared" si="9"/>
        <v>5.82</v>
      </c>
      <c r="K140" s="8">
        <f t="shared" si="9"/>
        <v>4.4328</v>
      </c>
      <c r="L140" s="8">
        <f t="shared" si="9"/>
        <v>139.74499999999998</v>
      </c>
      <c r="M140" s="8">
        <f t="shared" si="9"/>
        <v>355.074</v>
      </c>
      <c r="N140" s="8">
        <f t="shared" si="9"/>
        <v>115.59500000000003</v>
      </c>
      <c r="O140" s="8">
        <f t="shared" si="9"/>
        <v>4.8874</v>
      </c>
      <c r="P140" s="70">
        <v>0.2</v>
      </c>
      <c r="Q140" s="69">
        <v>0.2</v>
      </c>
      <c r="R140" s="69">
        <v>0.2</v>
      </c>
    </row>
    <row r="141" spans="1:18" ht="15.75">
      <c r="A141" s="91"/>
      <c r="B141" s="92"/>
      <c r="C141" s="175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70"/>
      <c r="Q141" s="69"/>
      <c r="R141" s="69"/>
    </row>
    <row r="142" spans="1:18" ht="15.75">
      <c r="A142" s="91"/>
      <c r="B142" s="92"/>
      <c r="C142" s="175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70"/>
      <c r="Q142" s="69"/>
      <c r="R142" s="69"/>
    </row>
    <row r="143" spans="1:18" ht="15.75">
      <c r="A143" s="91"/>
      <c r="B143" s="92"/>
      <c r="C143" s="175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70"/>
      <c r="Q143" s="69"/>
      <c r="R143" s="69"/>
    </row>
    <row r="144" spans="1:18" ht="15.75">
      <c r="A144" s="91"/>
      <c r="B144" s="92"/>
      <c r="C144" s="175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70"/>
      <c r="Q144" s="69"/>
      <c r="R144" s="69"/>
    </row>
    <row r="145" spans="1:18" ht="15.75">
      <c r="A145" s="91"/>
      <c r="B145" s="92"/>
      <c r="C145" s="175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70"/>
      <c r="Q145" s="69"/>
      <c r="R145" s="69"/>
    </row>
    <row r="146" spans="1:18" ht="15.75">
      <c r="A146" s="91"/>
      <c r="B146" s="92"/>
      <c r="C146" s="175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70"/>
      <c r="Q146" s="69"/>
      <c r="R146" s="69"/>
    </row>
    <row r="147" spans="1:18" ht="15.75">
      <c r="A147" s="91"/>
      <c r="B147" s="92"/>
      <c r="C147" s="175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70"/>
      <c r="Q147" s="69"/>
      <c r="R147" s="69"/>
    </row>
    <row r="148" spans="1:18" ht="15.75">
      <c r="A148" s="91"/>
      <c r="B148" s="9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70"/>
      <c r="Q148" s="69"/>
      <c r="R148" s="41"/>
    </row>
    <row r="149" spans="1:18" ht="15.75">
      <c r="A149" s="142"/>
      <c r="B149" s="192" t="s">
        <v>19</v>
      </c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R149" s="41"/>
    </row>
    <row r="150" spans="1:17" ht="36">
      <c r="A150" s="46" t="s">
        <v>58</v>
      </c>
      <c r="B150" s="179" t="s">
        <v>137</v>
      </c>
      <c r="C150" s="3" t="s">
        <v>109</v>
      </c>
      <c r="D150" s="11">
        <v>3.17</v>
      </c>
      <c r="E150" s="11">
        <v>5.19</v>
      </c>
      <c r="F150" s="11">
        <v>9.8483</v>
      </c>
      <c r="G150" s="11">
        <v>118.01</v>
      </c>
      <c r="H150" s="11">
        <v>0.06534999999999999</v>
      </c>
      <c r="I150" s="11">
        <v>0.27619999999999995</v>
      </c>
      <c r="J150" s="11">
        <v>29.619999999999997</v>
      </c>
      <c r="K150" s="11">
        <v>0.45514999999999994</v>
      </c>
      <c r="L150" s="11">
        <v>21.677</v>
      </c>
      <c r="M150" s="11">
        <v>92.8035</v>
      </c>
      <c r="N150" s="11">
        <v>26.558</v>
      </c>
      <c r="O150" s="11">
        <v>1.0443</v>
      </c>
      <c r="Q150" s="69"/>
    </row>
    <row r="151" spans="1:18" ht="36">
      <c r="A151" s="46" t="s">
        <v>41</v>
      </c>
      <c r="B151" s="179" t="s">
        <v>183</v>
      </c>
      <c r="C151" s="2">
        <v>200</v>
      </c>
      <c r="D151" s="6">
        <v>7.56</v>
      </c>
      <c r="E151" s="6">
        <v>0.8399999999999999</v>
      </c>
      <c r="F151" s="11">
        <v>42.5</v>
      </c>
      <c r="G151" s="7">
        <v>208</v>
      </c>
      <c r="H151" s="6">
        <v>0.08</v>
      </c>
      <c r="I151" s="6">
        <v>0</v>
      </c>
      <c r="J151" s="6">
        <v>0</v>
      </c>
      <c r="K151" s="6">
        <v>1.0399999999999998</v>
      </c>
      <c r="L151" s="11">
        <v>14.6</v>
      </c>
      <c r="M151" s="6">
        <v>49.6</v>
      </c>
      <c r="N151" s="6">
        <v>11.400000000000002</v>
      </c>
      <c r="O151" s="11">
        <v>1.1199999999999999</v>
      </c>
      <c r="Q151" s="69"/>
      <c r="R151" s="41"/>
    </row>
    <row r="152" spans="1:17" s="43" customFormat="1" ht="36">
      <c r="A152" s="45" t="s">
        <v>117</v>
      </c>
      <c r="B152" s="179" t="s">
        <v>118</v>
      </c>
      <c r="C152" s="2">
        <v>200</v>
      </c>
      <c r="D152" s="11">
        <v>4.078</v>
      </c>
      <c r="E152" s="11">
        <v>3.544</v>
      </c>
      <c r="F152" s="11">
        <v>7.597999999999999</v>
      </c>
      <c r="G152" s="11">
        <v>78.60000000000001</v>
      </c>
      <c r="H152" s="11">
        <v>0.05600000000000001</v>
      </c>
      <c r="I152" s="11">
        <v>1.588</v>
      </c>
      <c r="J152" s="11">
        <v>24.400000000000002</v>
      </c>
      <c r="K152" s="11">
        <v>0</v>
      </c>
      <c r="L152" s="11">
        <v>151.92</v>
      </c>
      <c r="M152" s="11">
        <v>124.56</v>
      </c>
      <c r="N152" s="11">
        <v>21.340000000000003</v>
      </c>
      <c r="O152" s="11">
        <v>0.44800000000000006</v>
      </c>
      <c r="Q152" s="44"/>
    </row>
    <row r="153" spans="1:15" ht="36">
      <c r="A153" s="46" t="s">
        <v>35</v>
      </c>
      <c r="B153" s="179" t="s">
        <v>29</v>
      </c>
      <c r="C153" s="1">
        <v>20</v>
      </c>
      <c r="D153" s="5">
        <v>1.52</v>
      </c>
      <c r="E153" s="5">
        <v>0.16000000000000003</v>
      </c>
      <c r="F153" s="5">
        <v>9.840000000000002</v>
      </c>
      <c r="G153" s="7">
        <v>47.00000000000001</v>
      </c>
      <c r="H153" s="5">
        <v>0.022000000000000002</v>
      </c>
      <c r="I153" s="6">
        <v>0</v>
      </c>
      <c r="J153" s="6">
        <v>0</v>
      </c>
      <c r="K153" s="5">
        <v>0.22</v>
      </c>
      <c r="L153" s="5">
        <v>4</v>
      </c>
      <c r="M153" s="5">
        <v>13</v>
      </c>
      <c r="N153" s="5">
        <v>2.8</v>
      </c>
      <c r="O153" s="5">
        <v>0.22</v>
      </c>
    </row>
    <row r="154" spans="1:15" ht="36">
      <c r="A154" s="46" t="s">
        <v>34</v>
      </c>
      <c r="B154" s="179" t="s">
        <v>30</v>
      </c>
      <c r="C154" s="1">
        <v>30</v>
      </c>
      <c r="D154" s="11">
        <v>1.98</v>
      </c>
      <c r="E154" s="11">
        <v>0.36</v>
      </c>
      <c r="F154" s="11">
        <v>11.88</v>
      </c>
      <c r="G154" s="11">
        <v>59.400000000000006</v>
      </c>
      <c r="H154" s="11">
        <v>0.05100000000000001</v>
      </c>
      <c r="I154" s="11">
        <v>0</v>
      </c>
      <c r="J154" s="11">
        <v>0</v>
      </c>
      <c r="K154" s="11">
        <v>0.42</v>
      </c>
      <c r="L154" s="11">
        <v>8.700000000000001</v>
      </c>
      <c r="M154" s="11">
        <v>45.00000000000001</v>
      </c>
      <c r="N154" s="11">
        <v>14.100000000000003</v>
      </c>
      <c r="O154" s="11">
        <v>1.1700000000000002</v>
      </c>
    </row>
    <row r="155" spans="1:18" ht="15.75">
      <c r="A155" s="65"/>
      <c r="B155" s="100" t="s">
        <v>15</v>
      </c>
      <c r="C155" s="4">
        <v>550</v>
      </c>
      <c r="D155" s="8">
        <f>D150+D151+D152+D153+D154</f>
        <v>18.308</v>
      </c>
      <c r="E155" s="8">
        <f>E150+E150+E151+E152+E152+E153+E154</f>
        <v>18.828</v>
      </c>
      <c r="F155" s="8">
        <f>F150+F151+F153+F154</f>
        <v>74.06830000000001</v>
      </c>
      <c r="G155" s="8">
        <f>G150+G151+G152+G153+G153+G154</f>
        <v>558.01</v>
      </c>
      <c r="H155" s="8">
        <f aca="true" t="shared" si="10" ref="H155:Q155">H150+H151+H152+H153+H154</f>
        <v>0.27435</v>
      </c>
      <c r="I155" s="8">
        <f t="shared" si="10"/>
        <v>1.8642</v>
      </c>
      <c r="J155" s="8">
        <f t="shared" si="10"/>
        <v>54.019999999999996</v>
      </c>
      <c r="K155" s="8">
        <f t="shared" si="10"/>
        <v>2.13515</v>
      </c>
      <c r="L155" s="8">
        <f t="shared" si="10"/>
        <v>200.897</v>
      </c>
      <c r="M155" s="8">
        <f t="shared" si="10"/>
        <v>324.9635</v>
      </c>
      <c r="N155" s="8">
        <f t="shared" si="10"/>
        <v>76.19800000000001</v>
      </c>
      <c r="O155" s="8">
        <f t="shared" si="10"/>
        <v>4.0023</v>
      </c>
      <c r="P155" s="8">
        <f t="shared" si="10"/>
        <v>0</v>
      </c>
      <c r="Q155" s="8">
        <f t="shared" si="10"/>
        <v>0</v>
      </c>
      <c r="R155" s="69">
        <v>0.2</v>
      </c>
    </row>
    <row r="157" spans="1:18" ht="15.75">
      <c r="A157" s="142"/>
      <c r="B157" s="192" t="s">
        <v>20</v>
      </c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R157" s="41"/>
    </row>
    <row r="158" spans="1:17" s="43" customFormat="1" ht="36">
      <c r="A158" s="46" t="s">
        <v>33</v>
      </c>
      <c r="B158" s="179" t="s">
        <v>31</v>
      </c>
      <c r="C158" s="1">
        <v>100</v>
      </c>
      <c r="D158" s="11">
        <v>0.4</v>
      </c>
      <c r="E158" s="11">
        <v>0.4</v>
      </c>
      <c r="F158" s="11">
        <v>9.8</v>
      </c>
      <c r="G158" s="11">
        <v>47</v>
      </c>
      <c r="H158" s="11">
        <v>0.03</v>
      </c>
      <c r="I158" s="11">
        <v>10</v>
      </c>
      <c r="J158" s="11"/>
      <c r="K158" s="11">
        <v>0.2</v>
      </c>
      <c r="L158" s="11">
        <v>16</v>
      </c>
      <c r="M158" s="11">
        <v>11</v>
      </c>
      <c r="N158" s="11">
        <v>9</v>
      </c>
      <c r="O158" s="11">
        <v>2.2</v>
      </c>
      <c r="Q158" s="44"/>
    </row>
    <row r="159" spans="1:15" ht="38.25">
      <c r="A159" s="108" t="s">
        <v>141</v>
      </c>
      <c r="B159" s="179" t="s">
        <v>82</v>
      </c>
      <c r="C159" s="2" t="s">
        <v>22</v>
      </c>
      <c r="D159" s="11">
        <v>12.475</v>
      </c>
      <c r="E159" s="11">
        <v>15.68</v>
      </c>
      <c r="F159" s="11">
        <v>19.334999999999997</v>
      </c>
      <c r="G159" s="11">
        <v>271.5</v>
      </c>
      <c r="H159" s="11">
        <v>0.12</v>
      </c>
      <c r="I159" s="11">
        <v>18.765</v>
      </c>
      <c r="J159" s="11">
        <v>39</v>
      </c>
      <c r="K159" s="11">
        <v>4.67</v>
      </c>
      <c r="L159" s="11">
        <v>59.14999999999999</v>
      </c>
      <c r="M159" s="11">
        <v>148.63</v>
      </c>
      <c r="N159" s="11">
        <v>39.69</v>
      </c>
      <c r="O159" s="11">
        <v>2.225</v>
      </c>
    </row>
    <row r="160" spans="1:15" ht="36.75">
      <c r="A160" s="45" t="s">
        <v>89</v>
      </c>
      <c r="B160" s="179" t="s">
        <v>88</v>
      </c>
      <c r="C160" s="2">
        <v>200</v>
      </c>
      <c r="D160" s="11">
        <v>0.662</v>
      </c>
      <c r="E160" s="11">
        <v>0.09000000000000001</v>
      </c>
      <c r="F160" s="11">
        <v>22.034000000000002</v>
      </c>
      <c r="G160" s="11">
        <v>92.80000000000001</v>
      </c>
      <c r="H160" s="11">
        <v>0.016</v>
      </c>
      <c r="I160" s="11">
        <v>0.726</v>
      </c>
      <c r="J160" s="11">
        <v>0</v>
      </c>
      <c r="K160" s="11">
        <v>0.508</v>
      </c>
      <c r="L160" s="11">
        <v>32.18000000000001</v>
      </c>
      <c r="M160" s="11">
        <v>23.44</v>
      </c>
      <c r="N160" s="11">
        <v>17.46</v>
      </c>
      <c r="O160" s="11">
        <v>0.668</v>
      </c>
    </row>
    <row r="161" spans="1:15" ht="36">
      <c r="A161" s="46" t="s">
        <v>35</v>
      </c>
      <c r="B161" s="179" t="s">
        <v>29</v>
      </c>
      <c r="C161" s="1">
        <v>30</v>
      </c>
      <c r="D161" s="11">
        <v>2.28</v>
      </c>
      <c r="E161" s="11">
        <v>0.24</v>
      </c>
      <c r="F161" s="11">
        <v>14.76</v>
      </c>
      <c r="G161" s="11">
        <v>70.5</v>
      </c>
      <c r="H161" s="11">
        <v>0.033</v>
      </c>
      <c r="I161" s="11">
        <v>0</v>
      </c>
      <c r="J161" s="11">
        <v>0</v>
      </c>
      <c r="K161" s="11">
        <v>0.33</v>
      </c>
      <c r="L161" s="11">
        <v>6</v>
      </c>
      <c r="M161" s="11">
        <v>19.5</v>
      </c>
      <c r="N161" s="11">
        <v>4.2</v>
      </c>
      <c r="O161" s="11">
        <v>0.33000000000000007</v>
      </c>
    </row>
    <row r="162" spans="1:15" ht="36">
      <c r="A162" s="46" t="s">
        <v>34</v>
      </c>
      <c r="B162" s="179" t="s">
        <v>30</v>
      </c>
      <c r="C162" s="1">
        <v>30</v>
      </c>
      <c r="D162" s="11">
        <v>1.98</v>
      </c>
      <c r="E162" s="11">
        <v>0.36</v>
      </c>
      <c r="F162" s="11">
        <v>11.88</v>
      </c>
      <c r="G162" s="11">
        <v>59.400000000000006</v>
      </c>
      <c r="H162" s="11">
        <v>0.05100000000000001</v>
      </c>
      <c r="I162" s="11">
        <v>0</v>
      </c>
      <c r="J162" s="11">
        <v>0</v>
      </c>
      <c r="K162" s="11">
        <v>0.42</v>
      </c>
      <c r="L162" s="11">
        <v>8.700000000000001</v>
      </c>
      <c r="M162" s="11">
        <v>45.00000000000001</v>
      </c>
      <c r="N162" s="11">
        <v>14.100000000000003</v>
      </c>
      <c r="O162" s="11">
        <v>1.1700000000000002</v>
      </c>
    </row>
    <row r="163" spans="1:18" ht="15.75">
      <c r="A163" s="65"/>
      <c r="B163" s="100" t="s">
        <v>15</v>
      </c>
      <c r="C163" s="4">
        <v>560</v>
      </c>
      <c r="D163" s="8">
        <f>D158+D159+D160+D161+D162</f>
        <v>17.797</v>
      </c>
      <c r="E163" s="8">
        <v>17.57</v>
      </c>
      <c r="F163" s="8">
        <f aca="true" t="shared" si="11" ref="F163:O163">F158+F159+F160+F161+F162</f>
        <v>77.809</v>
      </c>
      <c r="G163" s="8">
        <f t="shared" si="11"/>
        <v>541.2</v>
      </c>
      <c r="H163" s="8">
        <f t="shared" si="11"/>
        <v>0.25</v>
      </c>
      <c r="I163" s="8">
        <f t="shared" si="11"/>
        <v>29.491</v>
      </c>
      <c r="J163" s="8">
        <f t="shared" si="11"/>
        <v>39</v>
      </c>
      <c r="K163" s="8">
        <f t="shared" si="11"/>
        <v>6.128</v>
      </c>
      <c r="L163" s="8">
        <f t="shared" si="11"/>
        <v>122.03</v>
      </c>
      <c r="M163" s="8">
        <f t="shared" si="11"/>
        <v>247.57</v>
      </c>
      <c r="N163" s="8">
        <f t="shared" si="11"/>
        <v>84.45000000000002</v>
      </c>
      <c r="O163" s="8">
        <f t="shared" si="11"/>
        <v>6.593000000000001</v>
      </c>
      <c r="P163" s="8">
        <f>P158+P159+P160+P161+P162</f>
        <v>0</v>
      </c>
      <c r="Q163" s="8">
        <f>Q158+Q159+Q160+Q161+Q162</f>
        <v>0</v>
      </c>
      <c r="R163" s="69">
        <v>0.2</v>
      </c>
    </row>
    <row r="164" spans="1:18" ht="15.75">
      <c r="A164" s="65"/>
      <c r="B164" s="100"/>
      <c r="C164" s="4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70"/>
      <c r="Q164" s="69"/>
      <c r="R164" s="41"/>
    </row>
    <row r="165" spans="1:18" ht="15.75">
      <c r="A165" s="142"/>
      <c r="B165" s="192" t="s">
        <v>21</v>
      </c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70"/>
      <c r="Q165" s="69"/>
      <c r="R165" s="41"/>
    </row>
    <row r="166" spans="1:17" s="43" customFormat="1" ht="36">
      <c r="A166" s="148" t="s">
        <v>58</v>
      </c>
      <c r="B166" s="179" t="s">
        <v>153</v>
      </c>
      <c r="C166" s="1">
        <v>100</v>
      </c>
      <c r="D166" s="11">
        <v>1.6009</v>
      </c>
      <c r="E166" s="11">
        <v>2.71</v>
      </c>
      <c r="F166" s="11">
        <v>12.42</v>
      </c>
      <c r="G166" s="11">
        <v>77.5</v>
      </c>
      <c r="H166" s="11">
        <v>0.04340000000000001</v>
      </c>
      <c r="I166" s="11">
        <v>6.1625</v>
      </c>
      <c r="J166" s="11">
        <v>0</v>
      </c>
      <c r="K166" s="11">
        <v>1.7362</v>
      </c>
      <c r="L166" s="11">
        <v>29.976300000000002</v>
      </c>
      <c r="M166" s="11">
        <v>47.676899999999996</v>
      </c>
      <c r="N166" s="11">
        <v>26.032750000000004</v>
      </c>
      <c r="O166" s="11">
        <v>0.9384</v>
      </c>
      <c r="P166" s="43">
        <v>1.03824</v>
      </c>
      <c r="Q166" s="44"/>
    </row>
    <row r="167" spans="1:15" ht="54">
      <c r="A167" s="156" t="s">
        <v>58</v>
      </c>
      <c r="B167" s="179" t="s">
        <v>171</v>
      </c>
      <c r="C167" s="2" t="s">
        <v>172</v>
      </c>
      <c r="D167" s="11">
        <v>16.12</v>
      </c>
      <c r="E167" s="11">
        <v>21.02</v>
      </c>
      <c r="F167" s="11">
        <v>44.63</v>
      </c>
      <c r="G167" s="11">
        <v>406.76</v>
      </c>
      <c r="H167" s="11">
        <v>0.26208333333333333</v>
      </c>
      <c r="I167" s="11">
        <v>1.4880952380952381</v>
      </c>
      <c r="J167" s="11">
        <v>71.97916666666667</v>
      </c>
      <c r="K167" s="11">
        <v>1.7255952380952382</v>
      </c>
      <c r="L167" s="11">
        <v>41.59297619047619</v>
      </c>
      <c r="M167" s="11">
        <v>320.7785714285714</v>
      </c>
      <c r="N167" s="11">
        <v>154.60482142857143</v>
      </c>
      <c r="O167" s="11">
        <v>6.228095238095238</v>
      </c>
    </row>
    <row r="168" spans="1:15" ht="36">
      <c r="A168" s="46" t="s">
        <v>42</v>
      </c>
      <c r="B168" s="179" t="s">
        <v>32</v>
      </c>
      <c r="C168" s="1" t="s">
        <v>56</v>
      </c>
      <c r="D168" s="11">
        <v>0.112</v>
      </c>
      <c r="E168" s="11">
        <v>0.018000000000000002</v>
      </c>
      <c r="F168" s="11">
        <v>10.149999999999999</v>
      </c>
      <c r="G168" s="11">
        <v>41.32</v>
      </c>
      <c r="H168" s="11">
        <v>-0.0008000000000000008</v>
      </c>
      <c r="I168" s="11">
        <v>2.0299999999999994</v>
      </c>
      <c r="J168" s="11">
        <v>0</v>
      </c>
      <c r="K168" s="11">
        <v>0.005999999999999998</v>
      </c>
      <c r="L168" s="11">
        <v>13.249999999999998</v>
      </c>
      <c r="M168" s="11">
        <v>3.9600000000000004</v>
      </c>
      <c r="N168" s="11">
        <v>2.1599999999999997</v>
      </c>
      <c r="O168" s="11">
        <v>0.33299999999999996</v>
      </c>
    </row>
    <row r="169" spans="1:15" ht="36">
      <c r="A169" s="46" t="s">
        <v>34</v>
      </c>
      <c r="B169" s="179" t="s">
        <v>30</v>
      </c>
      <c r="C169" s="1">
        <v>30</v>
      </c>
      <c r="D169" s="11">
        <v>1.98</v>
      </c>
      <c r="E169" s="11">
        <v>0.36</v>
      </c>
      <c r="F169" s="11">
        <v>11.88</v>
      </c>
      <c r="G169" s="11">
        <v>59.400000000000006</v>
      </c>
      <c r="H169" s="11">
        <v>0.05100000000000001</v>
      </c>
      <c r="I169" s="11">
        <v>0</v>
      </c>
      <c r="J169" s="11">
        <v>0</v>
      </c>
      <c r="K169" s="11">
        <v>0.42</v>
      </c>
      <c r="L169" s="11">
        <v>8.700000000000001</v>
      </c>
      <c r="M169" s="11">
        <v>45.00000000000001</v>
      </c>
      <c r="N169" s="11">
        <v>14.100000000000003</v>
      </c>
      <c r="O169" s="11">
        <v>1.1700000000000002</v>
      </c>
    </row>
    <row r="170" spans="1:18" ht="15.75">
      <c r="A170" s="65"/>
      <c r="B170" s="100" t="s">
        <v>15</v>
      </c>
      <c r="C170" s="4">
        <v>558</v>
      </c>
      <c r="D170" s="8">
        <f>D166++D167+D168+D169+D169</f>
        <v>21.7929</v>
      </c>
      <c r="E170" s="8">
        <f>E166+E167+E168+E169</f>
        <v>24.108</v>
      </c>
      <c r="F170" s="8">
        <f>F166+F167+F168+F169+F169</f>
        <v>90.96</v>
      </c>
      <c r="G170" s="8">
        <f>G166+G166+G167+G168+G169</f>
        <v>662.48</v>
      </c>
      <c r="H170" s="8">
        <f aca="true" t="shared" si="12" ref="H170:O170">SUM(H166:H169)</f>
        <v>0.3556833333333333</v>
      </c>
      <c r="I170" s="8">
        <f t="shared" si="12"/>
        <v>9.680595238095236</v>
      </c>
      <c r="J170" s="8">
        <f t="shared" si="12"/>
        <v>71.97916666666667</v>
      </c>
      <c r="K170" s="8">
        <f t="shared" si="12"/>
        <v>3.887795238095238</v>
      </c>
      <c r="L170" s="8">
        <f t="shared" si="12"/>
        <v>93.51927619047619</v>
      </c>
      <c r="M170" s="8">
        <f t="shared" si="12"/>
        <v>417.4154714285714</v>
      </c>
      <c r="N170" s="8">
        <f t="shared" si="12"/>
        <v>196.8975714285714</v>
      </c>
      <c r="O170" s="8">
        <f t="shared" si="12"/>
        <v>8.669495238095239</v>
      </c>
      <c r="P170" s="70"/>
      <c r="Q170" s="69"/>
      <c r="R170" s="69">
        <v>0.25</v>
      </c>
    </row>
    <row r="171" spans="1:18" ht="15.75">
      <c r="A171" s="65"/>
      <c r="B171" s="100" t="s">
        <v>111</v>
      </c>
      <c r="C171" s="4">
        <f aca="true" t="shared" si="13" ref="C171:O171">C123+C131+C140+C155+C163+C170</f>
        <v>3358</v>
      </c>
      <c r="D171" s="4">
        <f t="shared" si="13"/>
        <v>122.21780000000001</v>
      </c>
      <c r="E171" s="4">
        <f t="shared" si="13"/>
        <v>126.49852222222222</v>
      </c>
      <c r="F171" s="4">
        <f t="shared" si="13"/>
        <v>509.9526</v>
      </c>
      <c r="G171" s="4">
        <f t="shared" si="13"/>
        <v>3660.7899999999995</v>
      </c>
      <c r="H171" s="4">
        <f t="shared" si="13"/>
        <v>1.7547666666666668</v>
      </c>
      <c r="I171" s="4">
        <f t="shared" si="13"/>
        <v>140.61939523809522</v>
      </c>
      <c r="J171" s="4">
        <f t="shared" si="13"/>
        <v>240.2191666666667</v>
      </c>
      <c r="K171" s="4">
        <f t="shared" si="13"/>
        <v>26.413745238095238</v>
      </c>
      <c r="L171" s="4">
        <f t="shared" si="13"/>
        <v>833.3746095238093</v>
      </c>
      <c r="M171" s="4">
        <f t="shared" si="13"/>
        <v>2040.0796380952381</v>
      </c>
      <c r="N171" s="4">
        <f t="shared" si="13"/>
        <v>651.7372380952381</v>
      </c>
      <c r="O171" s="4">
        <f t="shared" si="13"/>
        <v>36.555528571428574</v>
      </c>
      <c r="P171" s="70"/>
      <c r="Q171" s="69"/>
      <c r="R171" s="41"/>
    </row>
    <row r="172" spans="1:18" ht="15.75">
      <c r="A172" s="90"/>
      <c r="B172" s="124" t="s">
        <v>92</v>
      </c>
      <c r="C172" s="125">
        <f aca="true" t="shared" si="14" ref="C172:O172">C59+C67+C76+C87+C103+C95+C123+C131+C140+C155+C163+C170</f>
        <v>6750</v>
      </c>
      <c r="D172" s="125">
        <f t="shared" si="14"/>
        <v>251.36109999999996</v>
      </c>
      <c r="E172" s="125">
        <f t="shared" si="14"/>
        <v>257.1565222222222</v>
      </c>
      <c r="F172" s="125">
        <f t="shared" si="14"/>
        <v>1065.8961</v>
      </c>
      <c r="G172" s="125">
        <f t="shared" si="14"/>
        <v>7524.148333333333</v>
      </c>
      <c r="H172" s="125">
        <f t="shared" si="14"/>
        <v>3.5560000000000005</v>
      </c>
      <c r="I172" s="125">
        <f t="shared" si="14"/>
        <v>216.86589523809522</v>
      </c>
      <c r="J172" s="125">
        <f t="shared" si="14"/>
        <v>569.8291666666667</v>
      </c>
      <c r="K172" s="125">
        <f t="shared" si="14"/>
        <v>57.30344523809524</v>
      </c>
      <c r="L172" s="125">
        <f t="shared" si="14"/>
        <v>1706.2516095238093</v>
      </c>
      <c r="M172" s="125">
        <f t="shared" si="14"/>
        <v>3966.389888095238</v>
      </c>
      <c r="N172" s="125">
        <f t="shared" si="14"/>
        <v>1266.624338095238</v>
      </c>
      <c r="O172" s="125">
        <f t="shared" si="14"/>
        <v>73.11982857142857</v>
      </c>
      <c r="R172" s="41"/>
    </row>
    <row r="173" spans="1:18" ht="15.75">
      <c r="A173" s="90"/>
      <c r="B173" s="124" t="s">
        <v>93</v>
      </c>
      <c r="C173" s="126">
        <f>C172/12</f>
        <v>562.5</v>
      </c>
      <c r="D173" s="149">
        <f>D172/12</f>
        <v>20.94675833333333</v>
      </c>
      <c r="E173" s="149">
        <f aca="true" t="shared" si="15" ref="E173:Q173">E172/12</f>
        <v>21.429710185185183</v>
      </c>
      <c r="F173" s="149">
        <f t="shared" si="15"/>
        <v>88.824675</v>
      </c>
      <c r="G173" s="149">
        <f t="shared" si="15"/>
        <v>627.0123611111111</v>
      </c>
      <c r="H173" s="149">
        <f t="shared" si="15"/>
        <v>0.2963333333333334</v>
      </c>
      <c r="I173" s="149">
        <f t="shared" si="15"/>
        <v>18.072157936507935</v>
      </c>
      <c r="J173" s="149">
        <f t="shared" si="15"/>
        <v>47.48576388888889</v>
      </c>
      <c r="K173" s="149">
        <f t="shared" si="15"/>
        <v>4.775287103174604</v>
      </c>
      <c r="L173" s="149">
        <f t="shared" si="15"/>
        <v>142.1876341269841</v>
      </c>
      <c r="M173" s="149">
        <f t="shared" si="15"/>
        <v>330.53249067460314</v>
      </c>
      <c r="N173" s="149">
        <f t="shared" si="15"/>
        <v>105.55202817460317</v>
      </c>
      <c r="O173" s="149">
        <f t="shared" si="15"/>
        <v>6.0933190476190475</v>
      </c>
      <c r="P173" s="126">
        <f t="shared" si="15"/>
        <v>0</v>
      </c>
      <c r="Q173" s="126">
        <f t="shared" si="15"/>
        <v>0</v>
      </c>
      <c r="R173" s="42" t="s">
        <v>120</v>
      </c>
    </row>
    <row r="175" spans="4:15" ht="15"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3:18" ht="15">
      <c r="C176" s="127"/>
      <c r="D176" s="127"/>
      <c r="E176" s="128"/>
      <c r="F176" s="128"/>
      <c r="G176" s="129"/>
      <c r="H176" s="129"/>
      <c r="I176" s="129"/>
      <c r="J176" s="129"/>
      <c r="K176" s="129"/>
      <c r="L176" s="129"/>
      <c r="M176" s="129"/>
      <c r="N176" s="129"/>
      <c r="R176" s="41"/>
    </row>
    <row r="177" spans="3:18" ht="15"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Q177" s="41"/>
      <c r="R177" s="41"/>
    </row>
  </sheetData>
  <sheetProtection/>
  <mergeCells count="21">
    <mergeCell ref="B2:O3"/>
    <mergeCell ref="B149:O149"/>
    <mergeCell ref="B49:O49"/>
    <mergeCell ref="B61:O61"/>
    <mergeCell ref="B116:O116"/>
    <mergeCell ref="A2:A50"/>
    <mergeCell ref="B20:L20"/>
    <mergeCell ref="B22:L22"/>
    <mergeCell ref="B97:O97"/>
    <mergeCell ref="B48:O48"/>
    <mergeCell ref="B69:O69"/>
    <mergeCell ref="B125:O125"/>
    <mergeCell ref="B53:O53"/>
    <mergeCell ref="B21:L21"/>
    <mergeCell ref="B52:O52"/>
    <mergeCell ref="B165:O165"/>
    <mergeCell ref="B89:O89"/>
    <mergeCell ref="B133:O133"/>
    <mergeCell ref="B157:O157"/>
    <mergeCell ref="C81:O81"/>
    <mergeCell ref="B117:O11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PageLayoutView="0" workbookViewId="0" topLeftCell="A19">
      <selection activeCell="R18" sqref="R18"/>
    </sheetView>
  </sheetViews>
  <sheetFormatPr defaultColWidth="9.140625" defaultRowHeight="15"/>
  <cols>
    <col min="1" max="1" width="9.140625" style="41" customWidth="1"/>
    <col min="2" max="2" width="26.8515625" style="41" customWidth="1"/>
    <col min="3" max="3" width="12.7109375" style="41" customWidth="1"/>
    <col min="4" max="4" width="38.00390625" style="41" customWidth="1"/>
    <col min="5" max="5" width="14.7109375" style="41" customWidth="1"/>
    <col min="6" max="6" width="9.140625" style="41" customWidth="1"/>
    <col min="7" max="7" width="13.421875" style="41" customWidth="1"/>
    <col min="8" max="8" width="14.421875" style="41" customWidth="1"/>
    <col min="9" max="9" width="12.140625" style="41" customWidth="1"/>
    <col min="10" max="10" width="12.8515625" style="41" customWidth="1"/>
    <col min="11" max="16384" width="9.140625" style="41" customWidth="1"/>
  </cols>
  <sheetData>
    <row r="2" spans="2:10" ht="18.75">
      <c r="B2" s="159" t="s">
        <v>61</v>
      </c>
      <c r="C2" s="43"/>
      <c r="D2" s="43"/>
      <c r="E2" s="43"/>
      <c r="F2" s="43"/>
      <c r="G2" s="43"/>
      <c r="H2" s="43"/>
      <c r="I2" s="43"/>
      <c r="J2" s="43"/>
    </row>
    <row r="4" spans="2:10" ht="15">
      <c r="B4" s="160" t="s">
        <v>62</v>
      </c>
      <c r="C4" s="161" t="s">
        <v>63</v>
      </c>
      <c r="D4" s="162" t="s">
        <v>64</v>
      </c>
      <c r="E4" s="218" t="s">
        <v>69</v>
      </c>
      <c r="F4" s="176" t="s">
        <v>26</v>
      </c>
      <c r="G4" s="164" t="s">
        <v>65</v>
      </c>
      <c r="H4" s="164" t="s">
        <v>66</v>
      </c>
      <c r="I4" s="164" t="s">
        <v>67</v>
      </c>
      <c r="J4" s="164" t="s">
        <v>68</v>
      </c>
    </row>
    <row r="5" spans="2:10" ht="15">
      <c r="B5" s="219" t="s">
        <v>186</v>
      </c>
      <c r="C5" s="220" t="s">
        <v>95</v>
      </c>
      <c r="D5" s="40" t="s">
        <v>154</v>
      </c>
      <c r="E5" s="218"/>
      <c r="F5" s="3">
        <v>90</v>
      </c>
      <c r="G5" s="11">
        <v>10.2</v>
      </c>
      <c r="H5" s="11">
        <v>12.926</v>
      </c>
      <c r="I5" s="11">
        <v>13.788</v>
      </c>
      <c r="J5" s="11">
        <v>198</v>
      </c>
    </row>
    <row r="6" spans="2:10" ht="28.5">
      <c r="B6" s="219"/>
      <c r="C6" s="220"/>
      <c r="D6" s="40" t="s">
        <v>54</v>
      </c>
      <c r="E6" s="218"/>
      <c r="F6" s="2" t="s">
        <v>18</v>
      </c>
      <c r="G6" s="11">
        <v>5.6995</v>
      </c>
      <c r="H6" s="11">
        <v>4.2989999999999995</v>
      </c>
      <c r="I6" s="11">
        <v>31.990000000000002</v>
      </c>
      <c r="J6" s="11">
        <v>189.29999999999998</v>
      </c>
    </row>
    <row r="7" spans="2:10" ht="15" customHeight="1">
      <c r="B7" s="219"/>
      <c r="C7" s="220"/>
      <c r="D7" s="82" t="s">
        <v>165</v>
      </c>
      <c r="E7" s="218"/>
      <c r="F7" s="83">
        <v>40</v>
      </c>
      <c r="G7" s="84">
        <v>1.1928</v>
      </c>
      <c r="H7" s="84">
        <v>2.0756</v>
      </c>
      <c r="I7" s="84">
        <v>2.5004</v>
      </c>
      <c r="J7" s="84">
        <v>33.44</v>
      </c>
    </row>
    <row r="8" spans="2:10" ht="28.5">
      <c r="B8" s="219"/>
      <c r="C8" s="220"/>
      <c r="D8" s="40" t="s">
        <v>188</v>
      </c>
      <c r="E8" s="218"/>
      <c r="F8" s="2">
        <v>200</v>
      </c>
      <c r="G8" s="11">
        <v>0.662</v>
      </c>
      <c r="H8" s="11">
        <v>0.09000000000000001</v>
      </c>
      <c r="I8" s="11">
        <v>22.034000000000002</v>
      </c>
      <c r="J8" s="11">
        <v>92.80000000000001</v>
      </c>
    </row>
    <row r="9" spans="2:10" ht="15">
      <c r="B9" s="219"/>
      <c r="C9" s="220"/>
      <c r="D9" s="40" t="s">
        <v>30</v>
      </c>
      <c r="E9" s="218"/>
      <c r="F9" s="1">
        <v>30</v>
      </c>
      <c r="G9" s="11">
        <v>1.9799999999999998</v>
      </c>
      <c r="H9" s="11">
        <v>0.36</v>
      </c>
      <c r="I9" s="11">
        <v>11.88</v>
      </c>
      <c r="J9" s="11">
        <v>59.4</v>
      </c>
    </row>
    <row r="10" spans="2:11" ht="15.75">
      <c r="B10" s="219"/>
      <c r="C10" s="220"/>
      <c r="D10" s="9" t="s">
        <v>15</v>
      </c>
      <c r="E10" s="218"/>
      <c r="F10" s="10">
        <v>515</v>
      </c>
      <c r="G10" s="136">
        <f>SUM(G5:G9)</f>
        <v>19.7343</v>
      </c>
      <c r="H10" s="136">
        <f>SUM(H5:H9)</f>
        <v>19.750600000000002</v>
      </c>
      <c r="I10" s="136">
        <f>SUM(I5:I9)</f>
        <v>82.1924</v>
      </c>
      <c r="J10" s="136">
        <f>SUM(J5:J9)</f>
        <v>572.9399999999999</v>
      </c>
      <c r="K10" s="69">
        <v>0.25</v>
      </c>
    </row>
    <row r="11" spans="2:10" ht="15">
      <c r="B11" s="219"/>
      <c r="C11" s="220"/>
      <c r="D11" s="224"/>
      <c r="E11" s="225"/>
      <c r="F11" s="225"/>
      <c r="G11" s="225"/>
      <c r="H11" s="225"/>
      <c r="I11" s="225"/>
      <c r="J11" s="226"/>
    </row>
    <row r="12" spans="2:10" ht="15">
      <c r="B12" s="219"/>
      <c r="C12" s="220"/>
      <c r="D12" s="170" t="s">
        <v>135</v>
      </c>
      <c r="E12" s="222" t="s">
        <v>70</v>
      </c>
      <c r="F12" s="6">
        <v>90</v>
      </c>
      <c r="G12" s="11">
        <v>10.8</v>
      </c>
      <c r="H12" s="11">
        <v>13.5</v>
      </c>
      <c r="I12" s="11">
        <v>0.9</v>
      </c>
      <c r="J12" s="11">
        <v>187</v>
      </c>
    </row>
    <row r="13" spans="2:10" ht="15">
      <c r="B13" s="219"/>
      <c r="C13" s="220"/>
      <c r="D13" s="40" t="s">
        <v>183</v>
      </c>
      <c r="E13" s="222"/>
      <c r="F13" s="2" t="s">
        <v>18</v>
      </c>
      <c r="G13" s="11">
        <v>5.6995</v>
      </c>
      <c r="H13" s="11">
        <v>4.2989999999999995</v>
      </c>
      <c r="I13" s="11">
        <v>31.990000000000002</v>
      </c>
      <c r="J13" s="11">
        <v>189.29999999999998</v>
      </c>
    </row>
    <row r="14" spans="2:10" ht="15">
      <c r="B14" s="219"/>
      <c r="C14" s="220"/>
      <c r="D14" s="82" t="s">
        <v>165</v>
      </c>
      <c r="E14" s="222"/>
      <c r="F14" s="83">
        <v>30</v>
      </c>
      <c r="G14" s="84">
        <v>0.8946000000000002</v>
      </c>
      <c r="H14" s="84">
        <v>1.5567</v>
      </c>
      <c r="I14" s="84">
        <v>1.8753</v>
      </c>
      <c r="J14" s="84">
        <v>25.08</v>
      </c>
    </row>
    <row r="15" spans="2:10" ht="28.5">
      <c r="B15" s="219"/>
      <c r="C15" s="220"/>
      <c r="D15" s="40" t="s">
        <v>187</v>
      </c>
      <c r="E15" s="222"/>
      <c r="F15" s="2">
        <v>200</v>
      </c>
      <c r="G15" s="11">
        <v>0.662</v>
      </c>
      <c r="H15" s="11">
        <v>0.09000000000000001</v>
      </c>
      <c r="I15" s="11">
        <v>32.93</v>
      </c>
      <c r="J15" s="11">
        <v>132.8</v>
      </c>
    </row>
    <row r="16" spans="2:10" ht="15">
      <c r="B16" s="219"/>
      <c r="C16" s="220"/>
      <c r="D16" s="40" t="s">
        <v>30</v>
      </c>
      <c r="E16" s="222"/>
      <c r="F16" s="1">
        <v>30</v>
      </c>
      <c r="G16" s="11">
        <v>1.9799999999999998</v>
      </c>
      <c r="H16" s="11">
        <v>0.36</v>
      </c>
      <c r="I16" s="11">
        <v>11.88</v>
      </c>
      <c r="J16" s="11">
        <v>59.4</v>
      </c>
    </row>
    <row r="17" spans="2:11" ht="15.75">
      <c r="B17" s="219"/>
      <c r="C17" s="220"/>
      <c r="D17" s="9" t="s">
        <v>15</v>
      </c>
      <c r="E17" s="222"/>
      <c r="F17" s="12">
        <v>515</v>
      </c>
      <c r="G17" s="177">
        <f>SUM(G12:G16)</f>
        <v>20.0361</v>
      </c>
      <c r="H17" s="177">
        <f>SUM(H12:H16)</f>
        <v>19.805699999999998</v>
      </c>
      <c r="I17" s="177">
        <f>SUM(I12:I16)</f>
        <v>79.5753</v>
      </c>
      <c r="J17" s="177">
        <f>SUM(J12:J16)</f>
        <v>593.5799999999999</v>
      </c>
      <c r="K17" s="69">
        <v>0.25</v>
      </c>
    </row>
    <row r="19" spans="2:10" ht="15">
      <c r="B19" s="160" t="s">
        <v>62</v>
      </c>
      <c r="C19" s="161" t="s">
        <v>63</v>
      </c>
      <c r="D19" s="162" t="s">
        <v>64</v>
      </c>
      <c r="E19" s="218" t="s">
        <v>69</v>
      </c>
      <c r="F19" s="176" t="s">
        <v>26</v>
      </c>
      <c r="G19" s="164" t="s">
        <v>65</v>
      </c>
      <c r="H19" s="164" t="s">
        <v>66</v>
      </c>
      <c r="I19" s="164" t="s">
        <v>67</v>
      </c>
      <c r="J19" s="164" t="s">
        <v>68</v>
      </c>
    </row>
    <row r="20" spans="2:10" ht="57" customHeight="1">
      <c r="B20" s="209" t="s">
        <v>186</v>
      </c>
      <c r="C20" s="212" t="s">
        <v>112</v>
      </c>
      <c r="D20" s="40" t="s">
        <v>163</v>
      </c>
      <c r="E20" s="218"/>
      <c r="F20" s="2" t="s">
        <v>164</v>
      </c>
      <c r="G20" s="11">
        <v>15.8995</v>
      </c>
      <c r="H20" s="11">
        <v>17.225</v>
      </c>
      <c r="I20" s="11">
        <v>45.778000000000006</v>
      </c>
      <c r="J20" s="11">
        <v>387.29999999999995</v>
      </c>
    </row>
    <row r="21" spans="2:10" ht="15">
      <c r="B21" s="210"/>
      <c r="C21" s="213"/>
      <c r="D21" s="82" t="s">
        <v>165</v>
      </c>
      <c r="E21" s="218"/>
      <c r="F21" s="83">
        <v>40</v>
      </c>
      <c r="G21" s="84">
        <v>1.1928</v>
      </c>
      <c r="H21" s="84">
        <v>2.0756</v>
      </c>
      <c r="I21" s="84">
        <v>2.5004</v>
      </c>
      <c r="J21" s="84">
        <v>33.44</v>
      </c>
    </row>
    <row r="22" spans="2:10" ht="15" customHeight="1">
      <c r="B22" s="210"/>
      <c r="C22" s="213"/>
      <c r="D22" s="40" t="s">
        <v>88</v>
      </c>
      <c r="E22" s="218"/>
      <c r="F22" s="2">
        <v>200</v>
      </c>
      <c r="G22" s="11">
        <v>0.662</v>
      </c>
      <c r="H22" s="11">
        <v>0.09000000000000001</v>
      </c>
      <c r="I22" s="11">
        <v>22.034000000000002</v>
      </c>
      <c r="J22" s="11">
        <v>92.80000000000001</v>
      </c>
    </row>
    <row r="23" spans="2:10" ht="15" customHeight="1">
      <c r="B23" s="210"/>
      <c r="C23" s="213"/>
      <c r="D23" s="40" t="s">
        <v>29</v>
      </c>
      <c r="E23" s="218"/>
      <c r="F23" s="1">
        <v>30</v>
      </c>
      <c r="G23" s="11">
        <v>2.28</v>
      </c>
      <c r="H23" s="11">
        <v>0.24</v>
      </c>
      <c r="I23" s="11">
        <v>14.76</v>
      </c>
      <c r="J23" s="11">
        <v>70.5</v>
      </c>
    </row>
    <row r="24" spans="2:10" ht="15" customHeight="1">
      <c r="B24" s="210"/>
      <c r="C24" s="213"/>
      <c r="D24" s="40" t="s">
        <v>30</v>
      </c>
      <c r="E24" s="218"/>
      <c r="F24" s="1">
        <v>35</v>
      </c>
      <c r="G24" s="11">
        <v>2.31</v>
      </c>
      <c r="H24" s="11">
        <v>0.42</v>
      </c>
      <c r="I24" s="11">
        <v>13.860000000000001</v>
      </c>
      <c r="J24" s="11">
        <v>69.3</v>
      </c>
    </row>
    <row r="25" spans="2:11" ht="15.75">
      <c r="B25" s="210"/>
      <c r="C25" s="213"/>
      <c r="D25" s="9" t="s">
        <v>15</v>
      </c>
      <c r="E25" s="218"/>
      <c r="F25" s="10">
        <v>550</v>
      </c>
      <c r="G25" s="74">
        <f>SUM(G20:G24)</f>
        <v>22.3443</v>
      </c>
      <c r="H25" s="74">
        <v>22.05</v>
      </c>
      <c r="I25" s="74">
        <f>SUM(I20:I24)</f>
        <v>98.93240000000002</v>
      </c>
      <c r="J25" s="74">
        <f>SUM(J20:J24)</f>
        <v>653.3399999999999</v>
      </c>
      <c r="K25" s="69">
        <v>0.25</v>
      </c>
    </row>
    <row r="26" spans="2:10" ht="15" customHeight="1">
      <c r="B26" s="210"/>
      <c r="C26" s="213"/>
      <c r="D26" s="223"/>
      <c r="E26" s="223"/>
      <c r="F26" s="223"/>
      <c r="G26" s="223"/>
      <c r="H26" s="223"/>
      <c r="I26" s="223"/>
      <c r="J26" s="223"/>
    </row>
    <row r="27" spans="2:10" ht="36" customHeight="1">
      <c r="B27" s="210"/>
      <c r="C27" s="213"/>
      <c r="D27" s="40" t="s">
        <v>190</v>
      </c>
      <c r="E27" s="222" t="s">
        <v>70</v>
      </c>
      <c r="F27" s="2" t="s">
        <v>164</v>
      </c>
      <c r="G27" s="178">
        <v>16.4995</v>
      </c>
      <c r="H27" s="178">
        <v>17.799</v>
      </c>
      <c r="I27" s="178">
        <v>32.89</v>
      </c>
      <c r="J27" s="178">
        <v>376.29999999999995</v>
      </c>
    </row>
    <row r="28" spans="2:10" ht="15">
      <c r="B28" s="210"/>
      <c r="C28" s="213"/>
      <c r="D28" s="82" t="s">
        <v>165</v>
      </c>
      <c r="E28" s="222"/>
      <c r="F28" s="83">
        <v>40</v>
      </c>
      <c r="G28" s="84">
        <v>1.1928</v>
      </c>
      <c r="H28" s="84">
        <v>2.0756</v>
      </c>
      <c r="I28" s="84">
        <v>2.5004</v>
      </c>
      <c r="J28" s="84">
        <v>33.44</v>
      </c>
    </row>
    <row r="29" spans="2:10" ht="15" customHeight="1">
      <c r="B29" s="210"/>
      <c r="C29" s="213"/>
      <c r="D29" s="40" t="s">
        <v>88</v>
      </c>
      <c r="E29" s="222"/>
      <c r="F29" s="2">
        <v>200</v>
      </c>
      <c r="G29" s="11">
        <v>0.662</v>
      </c>
      <c r="H29" s="11">
        <v>0.09000000000000001</v>
      </c>
      <c r="I29" s="11">
        <v>22.034000000000002</v>
      </c>
      <c r="J29" s="11">
        <v>92.80000000000001</v>
      </c>
    </row>
    <row r="30" spans="2:10" ht="15" customHeight="1">
      <c r="B30" s="210"/>
      <c r="C30" s="213"/>
      <c r="D30" s="40" t="s">
        <v>29</v>
      </c>
      <c r="E30" s="222"/>
      <c r="F30" s="1">
        <v>30</v>
      </c>
      <c r="G30" s="11">
        <v>2.28</v>
      </c>
      <c r="H30" s="11">
        <v>0.24</v>
      </c>
      <c r="I30" s="11">
        <v>14.76</v>
      </c>
      <c r="J30" s="11">
        <v>70.5</v>
      </c>
    </row>
    <row r="31" spans="2:10" ht="15" customHeight="1">
      <c r="B31" s="210"/>
      <c r="C31" s="213"/>
      <c r="D31" s="40" t="s">
        <v>30</v>
      </c>
      <c r="E31" s="222"/>
      <c r="F31" s="1">
        <v>45</v>
      </c>
      <c r="G31" s="11">
        <v>2.97</v>
      </c>
      <c r="H31" s="11">
        <v>0.54</v>
      </c>
      <c r="I31" s="11">
        <v>17.820000000000004</v>
      </c>
      <c r="J31" s="11">
        <v>89.10000000000002</v>
      </c>
    </row>
    <row r="32" spans="2:11" ht="15.75">
      <c r="B32" s="211"/>
      <c r="C32" s="214"/>
      <c r="D32" s="9" t="s">
        <v>15</v>
      </c>
      <c r="E32" s="222"/>
      <c r="F32" s="10">
        <v>550</v>
      </c>
      <c r="G32" s="74">
        <f>SUM(G27:G31)</f>
        <v>23.604300000000002</v>
      </c>
      <c r="H32" s="74">
        <v>22.05</v>
      </c>
      <c r="I32" s="74">
        <v>91</v>
      </c>
      <c r="J32" s="74">
        <f>SUM(J27:J31)</f>
        <v>662.14</v>
      </c>
      <c r="K32" s="69">
        <v>0.25</v>
      </c>
    </row>
    <row r="35" spans="2:10" ht="15">
      <c r="B35" s="160" t="s">
        <v>62</v>
      </c>
      <c r="C35" s="161" t="s">
        <v>63</v>
      </c>
      <c r="D35" s="162" t="s">
        <v>64</v>
      </c>
      <c r="E35" s="218" t="s">
        <v>69</v>
      </c>
      <c r="F35" s="160" t="s">
        <v>26</v>
      </c>
      <c r="G35" s="164" t="s">
        <v>65</v>
      </c>
      <c r="H35" s="164" t="s">
        <v>66</v>
      </c>
      <c r="I35" s="164" t="s">
        <v>67</v>
      </c>
      <c r="J35" s="164" t="s">
        <v>68</v>
      </c>
    </row>
    <row r="36" spans="2:10" ht="15">
      <c r="B36" s="219" t="s">
        <v>104</v>
      </c>
      <c r="C36" s="220" t="s">
        <v>95</v>
      </c>
      <c r="D36" s="40" t="s">
        <v>31</v>
      </c>
      <c r="E36" s="218"/>
      <c r="F36" s="1">
        <v>100</v>
      </c>
      <c r="G36" s="11">
        <v>0.4</v>
      </c>
      <c r="H36" s="11">
        <v>0.4</v>
      </c>
      <c r="I36" s="11">
        <v>9.8</v>
      </c>
      <c r="J36" s="11">
        <v>47</v>
      </c>
    </row>
    <row r="37" spans="2:10" ht="15">
      <c r="B37" s="219"/>
      <c r="C37" s="220"/>
      <c r="D37" s="40" t="s">
        <v>44</v>
      </c>
      <c r="E37" s="218"/>
      <c r="F37" s="1">
        <v>15</v>
      </c>
      <c r="G37" s="11">
        <v>3.945</v>
      </c>
      <c r="H37" s="11">
        <v>3.99</v>
      </c>
      <c r="I37" s="11">
        <v>0</v>
      </c>
      <c r="J37" s="11">
        <v>51.5</v>
      </c>
    </row>
    <row r="38" spans="2:10" ht="28.5">
      <c r="B38" s="219"/>
      <c r="C38" s="220"/>
      <c r="D38" s="40" t="s">
        <v>84</v>
      </c>
      <c r="E38" s="218"/>
      <c r="F38" s="3" t="s">
        <v>18</v>
      </c>
      <c r="G38" s="11">
        <v>8.79</v>
      </c>
      <c r="H38" s="11">
        <v>11.201999999999998</v>
      </c>
      <c r="I38" s="11">
        <v>31.401999999999997</v>
      </c>
      <c r="J38" s="11">
        <v>295.65</v>
      </c>
    </row>
    <row r="39" spans="2:10" ht="28.5">
      <c r="B39" s="219"/>
      <c r="C39" s="220"/>
      <c r="D39" s="40" t="s">
        <v>182</v>
      </c>
      <c r="E39" s="218"/>
      <c r="F39" s="1">
        <v>200</v>
      </c>
      <c r="G39" s="11">
        <v>3.1660000000000004</v>
      </c>
      <c r="H39" s="11">
        <v>2.6780000000000004</v>
      </c>
      <c r="I39" s="11">
        <v>15.946000000000002</v>
      </c>
      <c r="J39" s="11">
        <v>100.60000000000001</v>
      </c>
    </row>
    <row r="40" spans="2:10" ht="15">
      <c r="B40" s="219"/>
      <c r="C40" s="220"/>
      <c r="D40" s="40" t="s">
        <v>29</v>
      </c>
      <c r="E40" s="218"/>
      <c r="F40" s="1">
        <v>25</v>
      </c>
      <c r="G40" s="11">
        <v>1.9</v>
      </c>
      <c r="H40" s="11">
        <v>0.20000000000000004</v>
      </c>
      <c r="I40" s="11">
        <v>12.300000000000002</v>
      </c>
      <c r="J40" s="11">
        <v>58.75</v>
      </c>
    </row>
    <row r="41" spans="2:10" ht="15">
      <c r="B41" s="219"/>
      <c r="C41" s="220"/>
      <c r="D41" s="36" t="s">
        <v>30</v>
      </c>
      <c r="E41" s="218"/>
      <c r="F41" s="2">
        <v>30</v>
      </c>
      <c r="G41" s="11">
        <v>1.9799999999999998</v>
      </c>
      <c r="H41" s="11">
        <v>0.36</v>
      </c>
      <c r="I41" s="11">
        <v>11.88</v>
      </c>
      <c r="J41" s="11">
        <v>59.4</v>
      </c>
    </row>
    <row r="42" spans="2:11" ht="15.75">
      <c r="B42" s="219"/>
      <c r="C42" s="220"/>
      <c r="D42" s="145" t="s">
        <v>15</v>
      </c>
      <c r="E42" s="218"/>
      <c r="F42" s="10">
        <v>525</v>
      </c>
      <c r="G42" s="74">
        <f>SUM(G36:G41)</f>
        <v>20.180999999999997</v>
      </c>
      <c r="H42" s="74">
        <f>SUM(H36:H41)</f>
        <v>18.83</v>
      </c>
      <c r="I42" s="74">
        <f>SUM(I36:I41)</f>
        <v>81.32799999999999</v>
      </c>
      <c r="J42" s="74">
        <f>SUM(J36:J41)</f>
        <v>612.9</v>
      </c>
      <c r="K42" s="69">
        <v>0.25</v>
      </c>
    </row>
    <row r="43" spans="2:3" ht="15">
      <c r="B43" s="219"/>
      <c r="C43" s="220"/>
    </row>
    <row r="44" spans="2:10" ht="15">
      <c r="B44" s="219"/>
      <c r="C44" s="220"/>
      <c r="D44" s="165" t="s">
        <v>31</v>
      </c>
      <c r="E44" s="221" t="s">
        <v>70</v>
      </c>
      <c r="F44" s="166">
        <v>100</v>
      </c>
      <c r="G44" s="167">
        <v>0.4</v>
      </c>
      <c r="H44" s="167">
        <v>0.4</v>
      </c>
      <c r="I44" s="167">
        <v>9.8</v>
      </c>
      <c r="J44" s="167">
        <v>47</v>
      </c>
    </row>
    <row r="45" spans="2:10" ht="15">
      <c r="B45" s="219"/>
      <c r="C45" s="220"/>
      <c r="D45" s="165" t="s">
        <v>44</v>
      </c>
      <c r="E45" s="221"/>
      <c r="F45" s="166">
        <v>10</v>
      </c>
      <c r="G45" s="167">
        <v>2.63</v>
      </c>
      <c r="H45" s="167">
        <v>2.66</v>
      </c>
      <c r="I45" s="167">
        <v>0</v>
      </c>
      <c r="J45" s="167">
        <v>34.333333333333336</v>
      </c>
    </row>
    <row r="46" spans="2:10" ht="29.25">
      <c r="B46" s="219"/>
      <c r="C46" s="220"/>
      <c r="D46" s="165" t="s">
        <v>108</v>
      </c>
      <c r="E46" s="221"/>
      <c r="F46" s="3" t="s">
        <v>109</v>
      </c>
      <c r="G46" s="5">
        <v>7.2838</v>
      </c>
      <c r="H46" s="167">
        <v>11.94</v>
      </c>
      <c r="I46" s="167">
        <v>8.36</v>
      </c>
      <c r="J46" s="167">
        <v>123.99</v>
      </c>
    </row>
    <row r="47" spans="2:10" ht="15">
      <c r="B47" s="219"/>
      <c r="C47" s="220"/>
      <c r="D47" s="165" t="s">
        <v>183</v>
      </c>
      <c r="E47" s="221"/>
      <c r="F47" s="168" t="s">
        <v>96</v>
      </c>
      <c r="G47" s="167">
        <v>4.77</v>
      </c>
      <c r="H47" s="167">
        <v>2.82</v>
      </c>
      <c r="I47" s="167">
        <v>33.445</v>
      </c>
      <c r="J47" s="167">
        <v>194.45</v>
      </c>
    </row>
    <row r="48" spans="2:10" ht="15">
      <c r="B48" s="219"/>
      <c r="C48" s="220"/>
      <c r="D48" s="165" t="s">
        <v>115</v>
      </c>
      <c r="E48" s="221"/>
      <c r="F48" s="169">
        <v>200</v>
      </c>
      <c r="G48" s="167">
        <v>3.1660000000000004</v>
      </c>
      <c r="H48" s="167">
        <v>2.6780000000000004</v>
      </c>
      <c r="I48" s="167">
        <v>15.946000000000002</v>
      </c>
      <c r="J48" s="167">
        <v>100.60000000000001</v>
      </c>
    </row>
    <row r="49" spans="2:10" ht="15">
      <c r="B49" s="219"/>
      <c r="C49" s="220"/>
      <c r="D49" s="170" t="s">
        <v>29</v>
      </c>
      <c r="E49" s="221"/>
      <c r="F49" s="169">
        <v>25</v>
      </c>
      <c r="G49" s="167">
        <v>1.9</v>
      </c>
      <c r="H49" s="167">
        <v>0.2</v>
      </c>
      <c r="I49" s="167">
        <v>12.3</v>
      </c>
      <c r="J49" s="167">
        <v>58.75</v>
      </c>
    </row>
    <row r="50" spans="2:11" ht="15.75">
      <c r="B50" s="219"/>
      <c r="C50" s="220"/>
      <c r="D50" s="145" t="s">
        <v>15</v>
      </c>
      <c r="E50" s="221"/>
      <c r="F50" s="4">
        <v>585</v>
      </c>
      <c r="G50" s="171">
        <f>SUM(G44:G49)</f>
        <v>20.1498</v>
      </c>
      <c r="H50" s="171">
        <f>SUM(H44:H49)</f>
        <v>20.698</v>
      </c>
      <c r="I50" s="171">
        <f>SUM(I44:I49)</f>
        <v>79.851</v>
      </c>
      <c r="J50" s="171">
        <f>SUM(J44:J49)</f>
        <v>559.1233333333333</v>
      </c>
      <c r="K50" s="69">
        <v>0.25</v>
      </c>
    </row>
    <row r="52" spans="2:10" ht="15">
      <c r="B52" s="160" t="s">
        <v>62</v>
      </c>
      <c r="C52" s="161" t="s">
        <v>63</v>
      </c>
      <c r="D52" s="162" t="s">
        <v>64</v>
      </c>
      <c r="E52" s="206" t="s">
        <v>69</v>
      </c>
      <c r="F52" s="160" t="s">
        <v>26</v>
      </c>
      <c r="G52" s="164" t="s">
        <v>65</v>
      </c>
      <c r="H52" s="164" t="s">
        <v>66</v>
      </c>
      <c r="I52" s="164" t="s">
        <v>67</v>
      </c>
      <c r="J52" s="164" t="s">
        <v>68</v>
      </c>
    </row>
    <row r="53" spans="2:10" ht="15">
      <c r="B53" s="209" t="s">
        <v>104</v>
      </c>
      <c r="C53" s="212" t="s">
        <v>90</v>
      </c>
      <c r="D53" s="40" t="s">
        <v>31</v>
      </c>
      <c r="E53" s="207"/>
      <c r="F53" s="1">
        <v>100</v>
      </c>
      <c r="G53" s="11">
        <v>0.4</v>
      </c>
      <c r="H53" s="11">
        <v>0.4</v>
      </c>
      <c r="I53" s="11">
        <v>9.8</v>
      </c>
      <c r="J53" s="11">
        <v>47</v>
      </c>
    </row>
    <row r="54" spans="2:10" ht="28.5">
      <c r="B54" s="210"/>
      <c r="C54" s="213"/>
      <c r="D54" s="40" t="s">
        <v>84</v>
      </c>
      <c r="E54" s="207"/>
      <c r="F54" s="2" t="s">
        <v>81</v>
      </c>
      <c r="G54" s="11">
        <v>19.543</v>
      </c>
      <c r="H54" s="11">
        <v>21.05</v>
      </c>
      <c r="I54" s="11">
        <v>40.8016</v>
      </c>
      <c r="J54" s="11">
        <v>374.445</v>
      </c>
    </row>
    <row r="55" spans="2:10" ht="15">
      <c r="B55" s="210"/>
      <c r="C55" s="213"/>
      <c r="D55" s="40" t="s">
        <v>27</v>
      </c>
      <c r="E55" s="207"/>
      <c r="F55" s="2" t="s">
        <v>55</v>
      </c>
      <c r="G55" s="11">
        <v>0.07</v>
      </c>
      <c r="H55" s="11">
        <v>0.02</v>
      </c>
      <c r="I55" s="11">
        <v>10.01</v>
      </c>
      <c r="J55" s="11">
        <v>40</v>
      </c>
    </row>
    <row r="56" spans="2:10" ht="15">
      <c r="B56" s="210"/>
      <c r="C56" s="213"/>
      <c r="D56" s="40" t="s">
        <v>29</v>
      </c>
      <c r="E56" s="207"/>
      <c r="F56" s="1">
        <v>20</v>
      </c>
      <c r="G56" s="5">
        <v>1.52</v>
      </c>
      <c r="H56" s="5">
        <v>0.16000000000000003</v>
      </c>
      <c r="I56" s="5">
        <v>9.840000000000002</v>
      </c>
      <c r="J56" s="7">
        <v>47.00000000000001</v>
      </c>
    </row>
    <row r="57" spans="2:10" ht="15">
      <c r="B57" s="210"/>
      <c r="C57" s="213"/>
      <c r="D57" s="40" t="s">
        <v>30</v>
      </c>
      <c r="E57" s="207"/>
      <c r="F57" s="1">
        <v>30</v>
      </c>
      <c r="G57" s="11">
        <v>1.98</v>
      </c>
      <c r="H57" s="11">
        <v>0.36</v>
      </c>
      <c r="I57" s="11">
        <v>11.88</v>
      </c>
      <c r="J57" s="11">
        <v>59.400000000000006</v>
      </c>
    </row>
    <row r="58" spans="2:11" ht="15.75">
      <c r="B58" s="210"/>
      <c r="C58" s="213"/>
      <c r="D58" s="9" t="s">
        <v>15</v>
      </c>
      <c r="E58" s="208"/>
      <c r="F58" s="10">
        <v>550</v>
      </c>
      <c r="G58" s="74">
        <f>G53+G54+G55+G56+G57</f>
        <v>23.512999999999998</v>
      </c>
      <c r="H58" s="74">
        <f>H53+H54+H55+H56+H57</f>
        <v>21.99</v>
      </c>
      <c r="I58" s="74">
        <f>I53+I54+I55+I56+I56+I57</f>
        <v>92.1716</v>
      </c>
      <c r="J58" s="74">
        <f>J53+J54+J55+J56+J56+J57+J57</f>
        <v>674.245</v>
      </c>
      <c r="K58" s="69">
        <v>0.25</v>
      </c>
    </row>
    <row r="59" spans="2:3" ht="15">
      <c r="B59" s="210"/>
      <c r="C59" s="213"/>
    </row>
    <row r="60" spans="2:10" ht="15">
      <c r="B60" s="210"/>
      <c r="C60" s="213"/>
      <c r="D60" s="165" t="s">
        <v>31</v>
      </c>
      <c r="E60" s="215" t="s">
        <v>70</v>
      </c>
      <c r="F60" s="172">
        <v>100</v>
      </c>
      <c r="G60" s="167">
        <v>0.4</v>
      </c>
      <c r="H60" s="167">
        <v>0.4</v>
      </c>
      <c r="I60" s="167">
        <v>9.8</v>
      </c>
      <c r="J60" s="167">
        <v>47</v>
      </c>
    </row>
    <row r="61" spans="2:10" ht="15">
      <c r="B61" s="210"/>
      <c r="C61" s="213"/>
      <c r="D61" s="165" t="s">
        <v>44</v>
      </c>
      <c r="E61" s="216"/>
      <c r="F61" s="172">
        <v>10</v>
      </c>
      <c r="G61" s="167">
        <v>2.03</v>
      </c>
      <c r="H61" s="167">
        <v>2.63</v>
      </c>
      <c r="I61" s="167">
        <v>0</v>
      </c>
      <c r="J61" s="167">
        <v>34.333333333333336</v>
      </c>
    </row>
    <row r="62" spans="2:10" ht="29.25">
      <c r="B62" s="210"/>
      <c r="C62" s="213"/>
      <c r="D62" s="165" t="s">
        <v>108</v>
      </c>
      <c r="E62" s="216"/>
      <c r="F62" s="3" t="s">
        <v>109</v>
      </c>
      <c r="G62" s="5">
        <v>7.2838</v>
      </c>
      <c r="H62" s="167">
        <v>11.94</v>
      </c>
      <c r="I62" s="167">
        <v>8.36</v>
      </c>
      <c r="J62" s="167">
        <v>123.99</v>
      </c>
    </row>
    <row r="63" spans="2:10" ht="15.75">
      <c r="B63" s="210"/>
      <c r="C63" s="213"/>
      <c r="D63" s="165" t="s">
        <v>183</v>
      </c>
      <c r="E63" s="216"/>
      <c r="F63" s="168" t="s">
        <v>97</v>
      </c>
      <c r="G63" s="173">
        <f>G47*1.2</f>
        <v>5.723999999999999</v>
      </c>
      <c r="H63" s="173">
        <f>H47*1.2</f>
        <v>3.384</v>
      </c>
      <c r="I63" s="173">
        <f>I47*1.2</f>
        <v>40.134</v>
      </c>
      <c r="J63" s="173">
        <f>J47*1.2</f>
        <v>233.33999999999997</v>
      </c>
    </row>
    <row r="64" spans="2:10" ht="15">
      <c r="B64" s="210"/>
      <c r="C64" s="213"/>
      <c r="D64" s="165" t="s">
        <v>27</v>
      </c>
      <c r="E64" s="216"/>
      <c r="F64" s="172" t="s">
        <v>55</v>
      </c>
      <c r="G64" s="167">
        <v>0.07</v>
      </c>
      <c r="H64" s="167">
        <v>0.02</v>
      </c>
      <c r="I64" s="167">
        <v>10</v>
      </c>
      <c r="J64" s="167">
        <v>40</v>
      </c>
    </row>
    <row r="65" spans="2:10" ht="15">
      <c r="B65" s="210"/>
      <c r="C65" s="213"/>
      <c r="D65" s="170" t="s">
        <v>29</v>
      </c>
      <c r="E65" s="216"/>
      <c r="F65" s="172">
        <v>30</v>
      </c>
      <c r="G65" s="167">
        <v>2.28</v>
      </c>
      <c r="H65" s="167">
        <v>0.24</v>
      </c>
      <c r="I65" s="167">
        <v>14.76</v>
      </c>
      <c r="J65" s="167">
        <v>70.5</v>
      </c>
    </row>
    <row r="66" spans="2:11" ht="15.75">
      <c r="B66" s="211"/>
      <c r="C66" s="214"/>
      <c r="D66" s="145" t="s">
        <v>15</v>
      </c>
      <c r="E66" s="217"/>
      <c r="F66" s="174">
        <v>620</v>
      </c>
      <c r="G66" s="171">
        <f>SUM(G60:G65)</f>
        <v>17.7878</v>
      </c>
      <c r="H66" s="171">
        <f>SUM(H60:H65)</f>
        <v>18.613999999999997</v>
      </c>
      <c r="I66" s="171">
        <f>SUM(I60:I65)</f>
        <v>83.054</v>
      </c>
      <c r="J66" s="171">
        <f>SUM(J60:J65)</f>
        <v>549.1633333333333</v>
      </c>
      <c r="K66" s="69">
        <v>0.25</v>
      </c>
    </row>
  </sheetData>
  <sheetProtection/>
  <mergeCells count="18">
    <mergeCell ref="E19:E25"/>
    <mergeCell ref="E27:E32"/>
    <mergeCell ref="B20:B32"/>
    <mergeCell ref="C20:C32"/>
    <mergeCell ref="D26:J26"/>
    <mergeCell ref="B5:B17"/>
    <mergeCell ref="C5:C17"/>
    <mergeCell ref="E12:E17"/>
    <mergeCell ref="E4:E10"/>
    <mergeCell ref="D11:J11"/>
    <mergeCell ref="E52:E58"/>
    <mergeCell ref="B53:B66"/>
    <mergeCell ref="C53:C66"/>
    <mergeCell ref="E60:E66"/>
    <mergeCell ref="E35:E42"/>
    <mergeCell ref="B36:B50"/>
    <mergeCell ref="C36:C50"/>
    <mergeCell ref="E44:E50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PageLayoutView="0" workbookViewId="0" topLeftCell="A1">
      <selection activeCell="F22" sqref="F22:J27"/>
    </sheetView>
  </sheetViews>
  <sheetFormatPr defaultColWidth="9.140625" defaultRowHeight="15"/>
  <cols>
    <col min="1" max="1" width="9.140625" style="41" customWidth="1"/>
    <col min="2" max="2" width="12.8515625" style="41" customWidth="1"/>
    <col min="3" max="3" width="12.7109375" style="41" customWidth="1"/>
    <col min="4" max="4" width="38.00390625" style="41" customWidth="1"/>
    <col min="5" max="5" width="9.7109375" style="41" customWidth="1"/>
    <col min="6" max="6" width="9.140625" style="41" customWidth="1"/>
    <col min="7" max="7" width="13.421875" style="41" customWidth="1"/>
    <col min="8" max="8" width="14.421875" style="41" customWidth="1"/>
    <col min="9" max="9" width="12.140625" style="41" customWidth="1"/>
    <col min="10" max="10" width="12.8515625" style="41" customWidth="1"/>
    <col min="11" max="16384" width="9.140625" style="41" customWidth="1"/>
  </cols>
  <sheetData>
    <row r="2" spans="2:10" ht="18.75">
      <c r="B2" s="159" t="s">
        <v>61</v>
      </c>
      <c r="C2" s="43"/>
      <c r="D2" s="43"/>
      <c r="E2" s="43"/>
      <c r="F2" s="43"/>
      <c r="G2" s="43"/>
      <c r="H2" s="43"/>
      <c r="I2" s="43"/>
      <c r="J2" s="43"/>
    </row>
    <row r="3" spans="2:10" ht="15">
      <c r="B3" s="43"/>
      <c r="C3" s="43"/>
      <c r="D3" s="43"/>
      <c r="E3" s="43"/>
      <c r="F3" s="43"/>
      <c r="G3" s="43"/>
      <c r="H3" s="43"/>
      <c r="I3" s="43"/>
      <c r="J3" s="43"/>
    </row>
    <row r="6" spans="2:10" ht="15">
      <c r="B6" s="160" t="s">
        <v>62</v>
      </c>
      <c r="C6" s="163" t="s">
        <v>63</v>
      </c>
      <c r="D6" s="162" t="s">
        <v>64</v>
      </c>
      <c r="E6" s="218" t="s">
        <v>69</v>
      </c>
      <c r="F6" s="176" t="s">
        <v>26</v>
      </c>
      <c r="G6" s="164" t="s">
        <v>65</v>
      </c>
      <c r="H6" s="164" t="s">
        <v>66</v>
      </c>
      <c r="I6" s="164" t="s">
        <v>67</v>
      </c>
      <c r="J6" s="164" t="s">
        <v>68</v>
      </c>
    </row>
    <row r="7" spans="2:10" ht="15" customHeight="1">
      <c r="B7" s="219" t="s">
        <v>191</v>
      </c>
      <c r="C7" s="220" t="s">
        <v>95</v>
      </c>
      <c r="D7" s="40" t="s">
        <v>154</v>
      </c>
      <c r="E7" s="218"/>
      <c r="F7" s="6">
        <v>90</v>
      </c>
      <c r="G7" s="11">
        <v>10.2</v>
      </c>
      <c r="H7" s="11">
        <v>12.926</v>
      </c>
      <c r="I7" s="11">
        <v>13.788</v>
      </c>
      <c r="J7" s="11">
        <v>198</v>
      </c>
    </row>
    <row r="8" spans="2:10" ht="32.25" customHeight="1">
      <c r="B8" s="219"/>
      <c r="C8" s="220"/>
      <c r="D8" s="40" t="s">
        <v>125</v>
      </c>
      <c r="E8" s="218"/>
      <c r="F8" s="2" t="s">
        <v>78</v>
      </c>
      <c r="G8" s="11">
        <v>4.085</v>
      </c>
      <c r="H8" s="11">
        <v>5.08</v>
      </c>
      <c r="I8" s="11">
        <v>37.261</v>
      </c>
      <c r="J8" s="11">
        <v>216.9</v>
      </c>
    </row>
    <row r="9" spans="2:10" ht="15">
      <c r="B9" s="219"/>
      <c r="C9" s="220"/>
      <c r="D9" s="40" t="s">
        <v>128</v>
      </c>
      <c r="E9" s="218"/>
      <c r="F9" s="2" t="s">
        <v>56</v>
      </c>
      <c r="G9" s="11">
        <v>0.235</v>
      </c>
      <c r="H9" s="11">
        <v>0.09</v>
      </c>
      <c r="I9" s="11">
        <v>12.424999999999999</v>
      </c>
      <c r="J9" s="11">
        <v>54.2</v>
      </c>
    </row>
    <row r="10" spans="2:10" ht="15" customHeight="1">
      <c r="B10" s="219"/>
      <c r="C10" s="220"/>
      <c r="D10" s="40" t="s">
        <v>29</v>
      </c>
      <c r="E10" s="218"/>
      <c r="F10" s="1">
        <v>25</v>
      </c>
      <c r="G10" s="11">
        <v>1.9</v>
      </c>
      <c r="H10" s="11">
        <v>0.2</v>
      </c>
      <c r="I10" s="11">
        <v>12.3</v>
      </c>
      <c r="J10" s="11">
        <v>58.75</v>
      </c>
    </row>
    <row r="11" spans="2:10" ht="15">
      <c r="B11" s="219"/>
      <c r="C11" s="220"/>
      <c r="D11" s="40" t="s">
        <v>30</v>
      </c>
      <c r="E11" s="218"/>
      <c r="F11" s="1">
        <v>30</v>
      </c>
      <c r="G11" s="11">
        <v>1.9799999999999998</v>
      </c>
      <c r="H11" s="11">
        <v>0.36</v>
      </c>
      <c r="I11" s="11">
        <v>11.88</v>
      </c>
      <c r="J11" s="11">
        <v>59.4</v>
      </c>
    </row>
    <row r="12" spans="2:11" ht="15.75">
      <c r="B12" s="219"/>
      <c r="C12" s="220"/>
      <c r="D12" s="100" t="s">
        <v>15</v>
      </c>
      <c r="E12" s="206"/>
      <c r="F12" s="4">
        <v>528</v>
      </c>
      <c r="G12" s="8">
        <f>SUM(G7:G11)</f>
        <v>18.4</v>
      </c>
      <c r="H12" s="8">
        <f>SUM(H7:H11)</f>
        <v>18.656</v>
      </c>
      <c r="I12" s="8">
        <f>SUM(I7:I11)</f>
        <v>87.654</v>
      </c>
      <c r="J12" s="8">
        <f>SUM(J7:J11)</f>
        <v>587.2499999999999</v>
      </c>
      <c r="K12" s="69">
        <v>0.25</v>
      </c>
    </row>
    <row r="13" spans="2:10" ht="15">
      <c r="B13" s="219"/>
      <c r="C13" s="220"/>
      <c r="D13" s="224"/>
      <c r="E13" s="225"/>
      <c r="F13" s="225"/>
      <c r="G13" s="225"/>
      <c r="H13" s="225"/>
      <c r="I13" s="225"/>
      <c r="J13" s="226"/>
    </row>
    <row r="14" spans="2:10" ht="15">
      <c r="B14" s="219"/>
      <c r="C14" s="220"/>
      <c r="D14" s="40" t="s">
        <v>135</v>
      </c>
      <c r="E14" s="222" t="s">
        <v>70</v>
      </c>
      <c r="F14" s="6">
        <v>90</v>
      </c>
      <c r="G14" s="11">
        <v>10.8</v>
      </c>
      <c r="H14" s="11">
        <v>13.5</v>
      </c>
      <c r="I14" s="11">
        <v>0.9</v>
      </c>
      <c r="J14" s="11">
        <v>169.3</v>
      </c>
    </row>
    <row r="15" spans="2:10" ht="28.5">
      <c r="B15" s="219"/>
      <c r="C15" s="220"/>
      <c r="D15" s="40" t="s">
        <v>125</v>
      </c>
      <c r="E15" s="222"/>
      <c r="F15" s="2" t="s">
        <v>78</v>
      </c>
      <c r="G15" s="11">
        <v>4.085</v>
      </c>
      <c r="H15" s="11">
        <v>5.08</v>
      </c>
      <c r="I15" s="11">
        <v>42.261</v>
      </c>
      <c r="J15" s="11">
        <v>216.9</v>
      </c>
    </row>
    <row r="16" spans="2:10" ht="15">
      <c r="B16" s="219"/>
      <c r="C16" s="220"/>
      <c r="D16" s="40" t="s">
        <v>128</v>
      </c>
      <c r="E16" s="222"/>
      <c r="F16" s="2" t="s">
        <v>56</v>
      </c>
      <c r="G16" s="11">
        <v>0.235</v>
      </c>
      <c r="H16" s="11">
        <v>0.09</v>
      </c>
      <c r="I16" s="11">
        <v>12.424999999999999</v>
      </c>
      <c r="J16" s="11">
        <v>54.2</v>
      </c>
    </row>
    <row r="17" spans="2:10" ht="15">
      <c r="B17" s="219"/>
      <c r="C17" s="220"/>
      <c r="D17" s="40" t="s">
        <v>29</v>
      </c>
      <c r="E17" s="222"/>
      <c r="F17" s="1">
        <v>25</v>
      </c>
      <c r="G17" s="11">
        <v>1.9</v>
      </c>
      <c r="H17" s="11">
        <v>0.2</v>
      </c>
      <c r="I17" s="11">
        <v>12.3</v>
      </c>
      <c r="J17" s="11">
        <v>58.75</v>
      </c>
    </row>
    <row r="18" spans="2:10" ht="15">
      <c r="B18" s="219"/>
      <c r="C18" s="220"/>
      <c r="D18" s="40" t="s">
        <v>30</v>
      </c>
      <c r="E18" s="222"/>
      <c r="F18" s="1">
        <v>30</v>
      </c>
      <c r="G18" s="11">
        <v>1.9799999999999998</v>
      </c>
      <c r="H18" s="11">
        <v>0.36</v>
      </c>
      <c r="I18" s="11">
        <v>11.88</v>
      </c>
      <c r="J18" s="11">
        <v>59.4</v>
      </c>
    </row>
    <row r="19" spans="2:11" ht="15.75">
      <c r="B19" s="219"/>
      <c r="C19" s="220"/>
      <c r="D19" s="100" t="s">
        <v>15</v>
      </c>
      <c r="E19" s="222"/>
      <c r="F19" s="4">
        <v>528</v>
      </c>
      <c r="G19" s="8">
        <f>SUM(G14:G18)</f>
        <v>19</v>
      </c>
      <c r="H19" s="8">
        <f>SUM(H14:H18)</f>
        <v>19.229999999999997</v>
      </c>
      <c r="I19" s="8">
        <f>SUM(I14:I18)</f>
        <v>79.76599999999999</v>
      </c>
      <c r="J19" s="8">
        <f>SUM(J14:J18)</f>
        <v>558.5500000000001</v>
      </c>
      <c r="K19" s="69">
        <v>0.25</v>
      </c>
    </row>
    <row r="21" spans="2:10" ht="15">
      <c r="B21" s="160" t="s">
        <v>62</v>
      </c>
      <c r="C21" s="163" t="s">
        <v>63</v>
      </c>
      <c r="D21" s="162" t="s">
        <v>64</v>
      </c>
      <c r="E21" s="218" t="s">
        <v>69</v>
      </c>
      <c r="F21" s="176" t="s">
        <v>26</v>
      </c>
      <c r="G21" s="164" t="s">
        <v>65</v>
      </c>
      <c r="H21" s="164" t="s">
        <v>66</v>
      </c>
      <c r="I21" s="164" t="s">
        <v>67</v>
      </c>
      <c r="J21" s="164" t="s">
        <v>68</v>
      </c>
    </row>
    <row r="22" spans="2:10" ht="15">
      <c r="B22" s="219" t="s">
        <v>191</v>
      </c>
      <c r="C22" s="220" t="s">
        <v>112</v>
      </c>
      <c r="D22" s="40" t="s">
        <v>194</v>
      </c>
      <c r="E22" s="218"/>
      <c r="F22" s="2">
        <v>100</v>
      </c>
      <c r="G22" s="11">
        <v>11.333333333333332</v>
      </c>
      <c r="H22" s="11">
        <v>14.362222222222222</v>
      </c>
      <c r="I22" s="11">
        <v>15.32</v>
      </c>
      <c r="J22" s="11">
        <v>220</v>
      </c>
    </row>
    <row r="23" spans="2:10" ht="28.5">
      <c r="B23" s="219"/>
      <c r="C23" s="220"/>
      <c r="D23" s="40" t="s">
        <v>125</v>
      </c>
      <c r="E23" s="218"/>
      <c r="F23" s="2">
        <v>200</v>
      </c>
      <c r="G23" s="11">
        <v>7.43</v>
      </c>
      <c r="H23" s="11">
        <v>4.46</v>
      </c>
      <c r="I23" s="11">
        <v>36.91</v>
      </c>
      <c r="J23" s="11">
        <v>219</v>
      </c>
    </row>
    <row r="24" spans="2:10" ht="15">
      <c r="B24" s="219"/>
      <c r="C24" s="220"/>
      <c r="D24" s="40" t="s">
        <v>128</v>
      </c>
      <c r="E24" s="218"/>
      <c r="F24" s="2" t="s">
        <v>56</v>
      </c>
      <c r="G24" s="11">
        <v>0.235</v>
      </c>
      <c r="H24" s="11">
        <v>0.09</v>
      </c>
      <c r="I24" s="11">
        <v>12.424999999999999</v>
      </c>
      <c r="J24" s="11">
        <v>54.2</v>
      </c>
    </row>
    <row r="25" spans="2:10" ht="15">
      <c r="B25" s="219"/>
      <c r="C25" s="220"/>
      <c r="D25" s="40" t="s">
        <v>29</v>
      </c>
      <c r="E25" s="218"/>
      <c r="F25" s="1">
        <v>20</v>
      </c>
      <c r="G25" s="11">
        <v>1.52</v>
      </c>
      <c r="H25" s="11">
        <v>0.16000000000000003</v>
      </c>
      <c r="I25" s="11">
        <v>9.840000000000002</v>
      </c>
      <c r="J25" s="11">
        <v>47.00000000000001</v>
      </c>
    </row>
    <row r="26" spans="2:10" ht="15">
      <c r="B26" s="219"/>
      <c r="C26" s="220"/>
      <c r="D26" s="40" t="s">
        <v>30</v>
      </c>
      <c r="E26" s="218"/>
      <c r="F26" s="1">
        <v>30</v>
      </c>
      <c r="G26" s="11">
        <v>1.98</v>
      </c>
      <c r="H26" s="11">
        <v>0.36</v>
      </c>
      <c r="I26" s="11">
        <v>11.88</v>
      </c>
      <c r="J26" s="11">
        <v>59.400000000000006</v>
      </c>
    </row>
    <row r="27" spans="2:11" ht="15.75">
      <c r="B27" s="219"/>
      <c r="C27" s="220"/>
      <c r="D27" s="100" t="s">
        <v>15</v>
      </c>
      <c r="E27" s="218"/>
      <c r="F27" s="4">
        <v>550</v>
      </c>
      <c r="G27" s="8">
        <v>22.49833333333333</v>
      </c>
      <c r="H27" s="8">
        <v>23.892222222222223</v>
      </c>
      <c r="I27" s="8">
        <v>96.215</v>
      </c>
      <c r="J27" s="8">
        <v>646.6</v>
      </c>
      <c r="K27" s="69">
        <v>0.25</v>
      </c>
    </row>
    <row r="28" spans="2:3" ht="15">
      <c r="B28" s="219"/>
      <c r="C28" s="220"/>
    </row>
    <row r="29" spans="2:10" ht="15">
      <c r="B29" s="219"/>
      <c r="C29" s="220"/>
      <c r="D29" s="40" t="s">
        <v>135</v>
      </c>
      <c r="E29" s="222"/>
      <c r="F29" s="6">
        <v>100</v>
      </c>
      <c r="G29" s="11">
        <v>12</v>
      </c>
      <c r="H29" s="11">
        <v>15</v>
      </c>
      <c r="I29" s="11">
        <v>0.9</v>
      </c>
      <c r="J29" s="11">
        <v>187</v>
      </c>
    </row>
    <row r="30" spans="2:10" ht="15">
      <c r="B30" s="219"/>
      <c r="C30" s="220"/>
      <c r="D30" s="40" t="s">
        <v>189</v>
      </c>
      <c r="E30" s="222"/>
      <c r="F30" s="2">
        <v>200</v>
      </c>
      <c r="G30" s="11">
        <v>7.47</v>
      </c>
      <c r="H30" s="11">
        <v>8.09</v>
      </c>
      <c r="I30" s="11">
        <v>36.98</v>
      </c>
      <c r="J30" s="11">
        <v>252</v>
      </c>
    </row>
    <row r="31" spans="2:10" ht="15">
      <c r="B31" s="219"/>
      <c r="C31" s="220"/>
      <c r="D31" s="40" t="s">
        <v>128</v>
      </c>
      <c r="E31" s="222"/>
      <c r="F31" s="2" t="s">
        <v>56</v>
      </c>
      <c r="G31" s="11">
        <v>0.235</v>
      </c>
      <c r="H31" s="11">
        <v>0.09</v>
      </c>
      <c r="I31" s="11">
        <v>12.424999999999999</v>
      </c>
      <c r="J31" s="11">
        <v>54.2</v>
      </c>
    </row>
    <row r="32" spans="2:10" ht="15">
      <c r="B32" s="219"/>
      <c r="C32" s="220"/>
      <c r="D32" s="40" t="s">
        <v>29</v>
      </c>
      <c r="E32" s="222"/>
      <c r="F32" s="2">
        <v>20</v>
      </c>
      <c r="G32" s="11">
        <v>1.52</v>
      </c>
      <c r="H32" s="11">
        <v>0.16000000000000003</v>
      </c>
      <c r="I32" s="11">
        <v>9.840000000000002</v>
      </c>
      <c r="J32" s="11">
        <v>47.00000000000001</v>
      </c>
    </row>
    <row r="33" spans="2:10" ht="15">
      <c r="B33" s="219"/>
      <c r="C33" s="220"/>
      <c r="D33" s="40" t="s">
        <v>30</v>
      </c>
      <c r="E33" s="222"/>
      <c r="F33" s="1">
        <v>30</v>
      </c>
      <c r="G33" s="11">
        <v>1.98</v>
      </c>
      <c r="H33" s="11">
        <v>0.36</v>
      </c>
      <c r="I33" s="11">
        <v>11.88</v>
      </c>
      <c r="J33" s="11">
        <v>59.400000000000006</v>
      </c>
    </row>
    <row r="34" spans="2:11" ht="15.75">
      <c r="B34" s="219"/>
      <c r="C34" s="220"/>
      <c r="D34" s="100" t="s">
        <v>15</v>
      </c>
      <c r="E34" s="222"/>
      <c r="F34" s="4">
        <v>570</v>
      </c>
      <c r="G34" s="8">
        <f>G29+G30+G31+G32+G33</f>
        <v>23.205</v>
      </c>
      <c r="H34" s="8">
        <f>H29+H30+H31+H32+H33</f>
        <v>23.7</v>
      </c>
      <c r="I34" s="8">
        <f>I29+I30+I31+I31+I32+I32+I33</f>
        <v>94.28999999999999</v>
      </c>
      <c r="J34" s="8">
        <f>J29+J30+J31+J32+J32+J33</f>
        <v>646.6</v>
      </c>
      <c r="K34" s="69">
        <v>0.25</v>
      </c>
    </row>
  </sheetData>
  <sheetProtection/>
  <mergeCells count="9">
    <mergeCell ref="E6:E12"/>
    <mergeCell ref="B7:B19"/>
    <mergeCell ref="C7:C19"/>
    <mergeCell ref="E14:E19"/>
    <mergeCell ref="E21:E27"/>
    <mergeCell ref="B22:B34"/>
    <mergeCell ref="C22:C34"/>
    <mergeCell ref="E29:E34"/>
    <mergeCell ref="D13:J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E10">
      <selection activeCell="D12" sqref="D12"/>
    </sheetView>
  </sheetViews>
  <sheetFormatPr defaultColWidth="9.140625" defaultRowHeight="15"/>
  <cols>
    <col min="1" max="1" width="24.57421875" style="17" customWidth="1"/>
    <col min="2" max="2" width="9.57421875" style="17" bestFit="1" customWidth="1"/>
    <col min="3" max="3" width="10.57421875" style="17" customWidth="1"/>
    <col min="4" max="4" width="26.140625" style="17" customWidth="1"/>
    <col min="5" max="6" width="10.57421875" style="17" customWidth="1"/>
    <col min="7" max="7" width="24.00390625" style="17" customWidth="1"/>
    <col min="8" max="9" width="9.57421875" style="17" bestFit="1" customWidth="1"/>
    <col min="10" max="10" width="22.57421875" style="17" customWidth="1"/>
    <col min="11" max="12" width="9.57421875" style="17" bestFit="1" customWidth="1"/>
    <col min="13" max="13" width="24.140625" style="17" customWidth="1"/>
    <col min="14" max="15" width="9.57421875" style="17" bestFit="1" customWidth="1"/>
    <col min="16" max="16" width="27.7109375" style="17" customWidth="1"/>
    <col min="17" max="18" width="9.57421875" style="17" bestFit="1" customWidth="1"/>
    <col min="19" max="16384" width="9.140625" style="17" customWidth="1"/>
  </cols>
  <sheetData>
    <row r="1" spans="1:18" ht="15" customHeight="1">
      <c r="A1" s="227" t="s">
        <v>175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99"/>
    </row>
    <row r="2" spans="1:18" ht="15">
      <c r="A2" s="227"/>
      <c r="B2" s="227"/>
      <c r="C2" s="227"/>
      <c r="D2" s="227"/>
      <c r="E2" s="227"/>
      <c r="F2" s="227"/>
      <c r="G2" s="227"/>
      <c r="H2" s="99"/>
      <c r="I2" s="99"/>
      <c r="J2" s="99"/>
      <c r="K2" s="99"/>
      <c r="L2" s="227"/>
      <c r="M2" s="227"/>
      <c r="N2" s="227"/>
      <c r="O2" s="227"/>
      <c r="P2" s="99"/>
      <c r="Q2" s="99"/>
      <c r="R2" s="99"/>
    </row>
    <row r="3" spans="1:18" ht="15" customHeight="1">
      <c r="A3" s="228" t="s">
        <v>71</v>
      </c>
      <c r="B3" s="228"/>
      <c r="C3" s="228"/>
      <c r="D3" s="228"/>
      <c r="E3" s="228"/>
      <c r="F3" s="228"/>
      <c r="G3" s="228"/>
      <c r="H3" s="99"/>
      <c r="I3" s="99"/>
      <c r="J3" s="99"/>
      <c r="K3" s="99"/>
      <c r="L3" s="99"/>
      <c r="M3" s="233" t="s">
        <v>121</v>
      </c>
      <c r="N3" s="233"/>
      <c r="O3" s="233"/>
      <c r="P3" s="99"/>
      <c r="Q3" s="99"/>
      <c r="R3" s="99"/>
    </row>
    <row r="4" spans="1:18" ht="15">
      <c r="A4" s="229" t="s">
        <v>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</row>
    <row r="5" spans="1:18" ht="15">
      <c r="A5" s="229" t="s">
        <v>14</v>
      </c>
      <c r="B5" s="230"/>
      <c r="C5" s="231"/>
      <c r="D5" s="229" t="s">
        <v>16</v>
      </c>
      <c r="E5" s="230"/>
      <c r="F5" s="231"/>
      <c r="G5" s="229" t="s">
        <v>17</v>
      </c>
      <c r="H5" s="230"/>
      <c r="I5" s="231"/>
      <c r="J5" s="229" t="s">
        <v>19</v>
      </c>
      <c r="K5" s="230"/>
      <c r="L5" s="231"/>
      <c r="M5" s="232" t="s">
        <v>20</v>
      </c>
      <c r="N5" s="232"/>
      <c r="O5" s="232"/>
      <c r="P5" s="229" t="s">
        <v>21</v>
      </c>
      <c r="Q5" s="230"/>
      <c r="R5" s="231"/>
    </row>
    <row r="6" spans="1:18" ht="26.25" customHeight="1">
      <c r="A6" s="18" t="s">
        <v>0</v>
      </c>
      <c r="B6" s="234" t="s">
        <v>26</v>
      </c>
      <c r="C6" s="235"/>
      <c r="D6" s="18" t="s">
        <v>0</v>
      </c>
      <c r="E6" s="234" t="s">
        <v>26</v>
      </c>
      <c r="F6" s="235"/>
      <c r="G6" s="19" t="s">
        <v>0</v>
      </c>
      <c r="H6" s="234" t="s">
        <v>26</v>
      </c>
      <c r="I6" s="235"/>
      <c r="J6" s="18" t="s">
        <v>0</v>
      </c>
      <c r="K6" s="234" t="s">
        <v>26</v>
      </c>
      <c r="L6" s="235"/>
      <c r="M6" s="18" t="s">
        <v>0</v>
      </c>
      <c r="N6" s="234" t="s">
        <v>26</v>
      </c>
      <c r="O6" s="235"/>
      <c r="P6" s="18" t="s">
        <v>0</v>
      </c>
      <c r="Q6" s="234" t="s">
        <v>26</v>
      </c>
      <c r="R6" s="235"/>
    </row>
    <row r="7" spans="1:18" ht="25.5">
      <c r="A7" s="20"/>
      <c r="B7" s="21" t="s">
        <v>72</v>
      </c>
      <c r="C7" s="16" t="s">
        <v>106</v>
      </c>
      <c r="D7" s="20"/>
      <c r="E7" s="21" t="s">
        <v>72</v>
      </c>
      <c r="F7" s="16" t="s">
        <v>106</v>
      </c>
      <c r="G7" s="19"/>
      <c r="H7" s="21" t="s">
        <v>72</v>
      </c>
      <c r="I7" s="16" t="s">
        <v>106</v>
      </c>
      <c r="J7" s="20"/>
      <c r="K7" s="21" t="s">
        <v>72</v>
      </c>
      <c r="L7" s="16" t="s">
        <v>106</v>
      </c>
      <c r="M7" s="20"/>
      <c r="N7" s="21" t="s">
        <v>72</v>
      </c>
      <c r="O7" s="16" t="s">
        <v>106</v>
      </c>
      <c r="P7" s="20"/>
      <c r="Q7" s="21" t="s">
        <v>72</v>
      </c>
      <c r="R7" s="20"/>
    </row>
    <row r="8" spans="1:18" ht="30">
      <c r="A8" s="22"/>
      <c r="B8" s="23"/>
      <c r="C8" s="23"/>
      <c r="D8" s="22"/>
      <c r="E8" s="23"/>
      <c r="F8" s="23"/>
      <c r="G8" s="13"/>
      <c r="H8" s="24"/>
      <c r="I8" s="24"/>
      <c r="J8" s="15"/>
      <c r="K8" s="25"/>
      <c r="L8" s="25"/>
      <c r="M8" s="13" t="s">
        <v>31</v>
      </c>
      <c r="N8" s="24">
        <v>100</v>
      </c>
      <c r="O8" s="25">
        <v>100</v>
      </c>
      <c r="P8" s="13"/>
      <c r="Q8" s="24"/>
      <c r="R8" s="24"/>
    </row>
    <row r="9" spans="1:18" ht="44.25" customHeight="1">
      <c r="A9" s="15" t="s">
        <v>145</v>
      </c>
      <c r="B9" s="25">
        <v>40</v>
      </c>
      <c r="C9" s="25">
        <v>40</v>
      </c>
      <c r="D9" s="13" t="s">
        <v>31</v>
      </c>
      <c r="E9" s="24">
        <v>100</v>
      </c>
      <c r="F9" s="25">
        <v>100</v>
      </c>
      <c r="G9" s="15" t="s">
        <v>44</v>
      </c>
      <c r="H9" s="25">
        <v>10</v>
      </c>
      <c r="I9" s="25">
        <v>10</v>
      </c>
      <c r="J9" s="15" t="s">
        <v>76</v>
      </c>
      <c r="K9" s="25">
        <v>60</v>
      </c>
      <c r="L9" s="25">
        <v>100</v>
      </c>
      <c r="M9" s="13" t="s">
        <v>44</v>
      </c>
      <c r="N9" s="24">
        <v>15</v>
      </c>
      <c r="O9" s="24" t="s">
        <v>102</v>
      </c>
      <c r="P9" s="13" t="s">
        <v>146</v>
      </c>
      <c r="Q9" s="24">
        <v>60</v>
      </c>
      <c r="R9" s="24">
        <v>50</v>
      </c>
    </row>
    <row r="10" spans="1:18" ht="63" customHeight="1">
      <c r="A10" s="13" t="s">
        <v>193</v>
      </c>
      <c r="B10" s="26" t="s">
        <v>195</v>
      </c>
      <c r="C10" s="26" t="s">
        <v>195</v>
      </c>
      <c r="D10" s="13" t="s">
        <v>198</v>
      </c>
      <c r="E10" s="26" t="s">
        <v>122</v>
      </c>
      <c r="F10" s="26" t="s">
        <v>122</v>
      </c>
      <c r="G10" s="13" t="s">
        <v>105</v>
      </c>
      <c r="H10" s="26" t="s">
        <v>23</v>
      </c>
      <c r="I10" s="26" t="s">
        <v>23</v>
      </c>
      <c r="J10" s="13" t="s">
        <v>130</v>
      </c>
      <c r="K10" s="24">
        <v>90</v>
      </c>
      <c r="L10" s="26" t="s">
        <v>43</v>
      </c>
      <c r="M10" s="13" t="s">
        <v>98</v>
      </c>
      <c r="N10" s="27" t="s">
        <v>18</v>
      </c>
      <c r="O10" s="27" t="s">
        <v>81</v>
      </c>
      <c r="P10" s="13" t="s">
        <v>197</v>
      </c>
      <c r="Q10" s="27">
        <v>90</v>
      </c>
      <c r="R10" s="26" t="s">
        <v>43</v>
      </c>
    </row>
    <row r="11" spans="1:18" ht="63.75" customHeight="1">
      <c r="A11" s="13" t="s">
        <v>73</v>
      </c>
      <c r="B11" s="27" t="s">
        <v>18</v>
      </c>
      <c r="C11" s="27" t="s">
        <v>18</v>
      </c>
      <c r="D11" s="13" t="s">
        <v>173</v>
      </c>
      <c r="E11" s="26" t="s">
        <v>96</v>
      </c>
      <c r="F11" s="27" t="s">
        <v>78</v>
      </c>
      <c r="G11" s="15" t="s">
        <v>107</v>
      </c>
      <c r="H11" s="28">
        <v>150</v>
      </c>
      <c r="I11" s="28">
        <v>180</v>
      </c>
      <c r="J11" s="13" t="s">
        <v>192</v>
      </c>
      <c r="K11" s="27" t="s">
        <v>113</v>
      </c>
      <c r="L11" s="27" t="s">
        <v>113</v>
      </c>
      <c r="M11" s="236" t="s">
        <v>185</v>
      </c>
      <c r="N11" s="237"/>
      <c r="O11" s="238"/>
      <c r="P11" s="35" t="s">
        <v>114</v>
      </c>
      <c r="Q11" s="25" t="s">
        <v>113</v>
      </c>
      <c r="R11" s="27" t="s">
        <v>113</v>
      </c>
    </row>
    <row r="12" spans="1:18" ht="45" customHeight="1">
      <c r="A12" s="15" t="s">
        <v>91</v>
      </c>
      <c r="B12" s="25">
        <v>200</v>
      </c>
      <c r="C12" s="25">
        <v>200</v>
      </c>
      <c r="D12" s="15" t="s">
        <v>27</v>
      </c>
      <c r="E12" s="25" t="s">
        <v>55</v>
      </c>
      <c r="F12" s="25" t="s">
        <v>55</v>
      </c>
      <c r="G12" s="13" t="s">
        <v>74</v>
      </c>
      <c r="H12" s="27" t="s">
        <v>56</v>
      </c>
      <c r="I12" s="27" t="s">
        <v>56</v>
      </c>
      <c r="J12" s="13" t="s">
        <v>129</v>
      </c>
      <c r="K12" s="27" t="s">
        <v>155</v>
      </c>
      <c r="L12" s="27" t="s">
        <v>155</v>
      </c>
      <c r="M12" s="13" t="s">
        <v>174</v>
      </c>
      <c r="N12" s="27">
        <v>200</v>
      </c>
      <c r="O12" s="25" t="s">
        <v>55</v>
      </c>
      <c r="P12" s="13" t="s">
        <v>74</v>
      </c>
      <c r="Q12" s="27" t="s">
        <v>56</v>
      </c>
      <c r="R12" s="27" t="s">
        <v>56</v>
      </c>
    </row>
    <row r="13" spans="1:18" ht="15">
      <c r="A13" s="13" t="s">
        <v>29</v>
      </c>
      <c r="B13" s="24" t="s">
        <v>102</v>
      </c>
      <c r="C13" s="24">
        <v>30</v>
      </c>
      <c r="D13" s="13" t="s">
        <v>29</v>
      </c>
      <c r="E13" s="24" t="s">
        <v>102</v>
      </c>
      <c r="F13" s="24" t="s">
        <v>102</v>
      </c>
      <c r="G13" s="13" t="s">
        <v>29</v>
      </c>
      <c r="H13" s="24" t="s">
        <v>102</v>
      </c>
      <c r="I13" s="24">
        <v>20</v>
      </c>
      <c r="J13" s="13" t="s">
        <v>29</v>
      </c>
      <c r="K13" s="24">
        <v>20</v>
      </c>
      <c r="L13" s="24">
        <v>30</v>
      </c>
      <c r="M13" s="13" t="s">
        <v>29</v>
      </c>
      <c r="N13" s="24">
        <v>25</v>
      </c>
      <c r="O13" s="24">
        <v>20</v>
      </c>
      <c r="P13" s="13" t="s">
        <v>29</v>
      </c>
      <c r="Q13" s="24" t="s">
        <v>102</v>
      </c>
      <c r="R13" s="24">
        <v>30</v>
      </c>
    </row>
    <row r="14" spans="1:18" ht="15">
      <c r="A14" s="13" t="s">
        <v>30</v>
      </c>
      <c r="B14" s="24">
        <v>30</v>
      </c>
      <c r="C14" s="24">
        <v>35</v>
      </c>
      <c r="D14" s="13" t="s">
        <v>30</v>
      </c>
      <c r="E14" s="24">
        <v>40</v>
      </c>
      <c r="F14" s="24">
        <v>40</v>
      </c>
      <c r="G14" s="13" t="s">
        <v>30</v>
      </c>
      <c r="H14" s="24">
        <v>50</v>
      </c>
      <c r="I14" s="24">
        <v>40</v>
      </c>
      <c r="J14" s="13" t="s">
        <v>30</v>
      </c>
      <c r="K14" s="24">
        <v>30</v>
      </c>
      <c r="L14" s="24">
        <v>30</v>
      </c>
      <c r="M14" s="13" t="s">
        <v>30</v>
      </c>
      <c r="N14" s="24">
        <v>30</v>
      </c>
      <c r="O14" s="24">
        <v>30</v>
      </c>
      <c r="P14" s="13" t="s">
        <v>30</v>
      </c>
      <c r="Q14" s="24">
        <v>30</v>
      </c>
      <c r="R14" s="24">
        <v>40</v>
      </c>
    </row>
    <row r="15" spans="1:18" ht="15">
      <c r="A15" s="29" t="s">
        <v>15</v>
      </c>
      <c r="B15" s="30">
        <v>515</v>
      </c>
      <c r="C15" s="30">
        <v>550</v>
      </c>
      <c r="D15" s="29" t="s">
        <v>15</v>
      </c>
      <c r="E15" s="30">
        <v>540</v>
      </c>
      <c r="F15" s="30">
        <v>573</v>
      </c>
      <c r="G15" s="29" t="s">
        <v>15</v>
      </c>
      <c r="H15" s="30">
        <v>510</v>
      </c>
      <c r="I15" s="30">
        <v>553</v>
      </c>
      <c r="J15" s="29" t="s">
        <v>15</v>
      </c>
      <c r="K15" s="30">
        <v>553</v>
      </c>
      <c r="L15" s="30">
        <v>603</v>
      </c>
      <c r="M15" s="31" t="s">
        <v>15</v>
      </c>
      <c r="N15" s="30">
        <v>525</v>
      </c>
      <c r="O15" s="30">
        <v>550</v>
      </c>
      <c r="P15" s="29" t="s">
        <v>15</v>
      </c>
      <c r="Q15" s="30">
        <v>533</v>
      </c>
      <c r="R15" s="131">
        <v>563</v>
      </c>
    </row>
    <row r="16" spans="1:18" ht="15">
      <c r="A16" s="32" t="s">
        <v>65</v>
      </c>
      <c r="B16" s="157">
        <v>19.73</v>
      </c>
      <c r="C16" s="157">
        <v>22.34</v>
      </c>
      <c r="D16" s="158"/>
      <c r="E16" s="157">
        <v>16.03</v>
      </c>
      <c r="F16" s="157">
        <v>17.26</v>
      </c>
      <c r="G16" s="32"/>
      <c r="H16" s="157">
        <v>20.2</v>
      </c>
      <c r="I16" s="157">
        <v>21.84</v>
      </c>
      <c r="J16" s="158"/>
      <c r="K16" s="157">
        <v>18.74</v>
      </c>
      <c r="L16" s="157">
        <v>21.48</v>
      </c>
      <c r="M16" s="158"/>
      <c r="N16" s="157">
        <v>20.18</v>
      </c>
      <c r="O16" s="157">
        <v>23.51</v>
      </c>
      <c r="P16" s="158"/>
      <c r="Q16" s="157">
        <v>19.91</v>
      </c>
      <c r="R16" s="157">
        <v>22.68</v>
      </c>
    </row>
    <row r="17" spans="1:18" ht="15">
      <c r="A17" s="32" t="s">
        <v>66</v>
      </c>
      <c r="B17" s="157">
        <v>19.75</v>
      </c>
      <c r="C17" s="157">
        <v>22.05</v>
      </c>
      <c r="D17" s="158"/>
      <c r="E17" s="157">
        <v>15.29</v>
      </c>
      <c r="F17" s="157">
        <v>17.49</v>
      </c>
      <c r="G17" s="32"/>
      <c r="H17" s="157">
        <v>20.36</v>
      </c>
      <c r="I17" s="157">
        <v>23.03</v>
      </c>
      <c r="J17" s="158"/>
      <c r="K17" s="157">
        <v>20.64</v>
      </c>
      <c r="L17" s="157">
        <v>23.13</v>
      </c>
      <c r="M17" s="158"/>
      <c r="N17" s="157">
        <v>18.83</v>
      </c>
      <c r="O17" s="157">
        <v>21.99</v>
      </c>
      <c r="P17" s="158"/>
      <c r="Q17" s="157">
        <v>20.58</v>
      </c>
      <c r="R17" s="157">
        <v>22.95</v>
      </c>
    </row>
    <row r="18" spans="1:18" ht="15">
      <c r="A18" s="14" t="s">
        <v>67</v>
      </c>
      <c r="B18" s="157">
        <v>82.19</v>
      </c>
      <c r="C18" s="157">
        <v>98.93</v>
      </c>
      <c r="D18" s="158"/>
      <c r="E18" s="157">
        <v>66.74</v>
      </c>
      <c r="F18" s="157">
        <v>73.94</v>
      </c>
      <c r="G18" s="14"/>
      <c r="H18" s="157">
        <v>79.97</v>
      </c>
      <c r="I18" s="157">
        <v>93.84</v>
      </c>
      <c r="J18" s="158"/>
      <c r="K18" s="157">
        <v>81.76</v>
      </c>
      <c r="L18" s="157">
        <v>98.24</v>
      </c>
      <c r="M18" s="158"/>
      <c r="N18" s="157">
        <v>81.33</v>
      </c>
      <c r="O18" s="157">
        <v>92.17</v>
      </c>
      <c r="P18" s="158"/>
      <c r="Q18" s="157">
        <v>80.47</v>
      </c>
      <c r="R18" s="157">
        <v>98.34</v>
      </c>
    </row>
    <row r="19" spans="1:18" ht="15">
      <c r="A19" s="14" t="s">
        <v>68</v>
      </c>
      <c r="B19" s="157">
        <v>572.94</v>
      </c>
      <c r="C19" s="157">
        <v>653.34</v>
      </c>
      <c r="D19" s="158"/>
      <c r="E19" s="157">
        <v>458.46</v>
      </c>
      <c r="F19" s="157">
        <v>517.6</v>
      </c>
      <c r="G19" s="14"/>
      <c r="H19" s="157">
        <v>609.65</v>
      </c>
      <c r="I19" s="157">
        <v>699.45</v>
      </c>
      <c r="J19" s="158"/>
      <c r="K19" s="157">
        <v>605.23</v>
      </c>
      <c r="L19" s="157">
        <v>665.85</v>
      </c>
      <c r="M19" s="158"/>
      <c r="N19" s="157">
        <v>612.9</v>
      </c>
      <c r="O19" s="157">
        <v>674.25</v>
      </c>
      <c r="P19" s="158"/>
      <c r="Q19" s="157">
        <v>568.79</v>
      </c>
      <c r="R19" s="157">
        <v>650.52</v>
      </c>
    </row>
    <row r="20" spans="1:18" ht="15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1"/>
    </row>
    <row r="21" spans="1:18" ht="15">
      <c r="A21" s="232" t="s">
        <v>75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</row>
    <row r="22" spans="1:18" ht="15">
      <c r="A22" s="229" t="s">
        <v>14</v>
      </c>
      <c r="B22" s="230"/>
      <c r="C22" s="231"/>
      <c r="D22" s="96" t="s">
        <v>16</v>
      </c>
      <c r="E22" s="97"/>
      <c r="F22" s="98"/>
      <c r="G22" s="229" t="s">
        <v>17</v>
      </c>
      <c r="H22" s="230"/>
      <c r="I22" s="231"/>
      <c r="J22" s="232" t="s">
        <v>19</v>
      </c>
      <c r="K22" s="232"/>
      <c r="L22" s="232"/>
      <c r="M22" s="229" t="s">
        <v>20</v>
      </c>
      <c r="N22" s="230"/>
      <c r="O22" s="231"/>
      <c r="P22" s="232" t="s">
        <v>21</v>
      </c>
      <c r="Q22" s="232"/>
      <c r="R22" s="232"/>
    </row>
    <row r="23" spans="1:18" ht="26.25" customHeight="1">
      <c r="A23" s="18" t="s">
        <v>0</v>
      </c>
      <c r="B23" s="234" t="s">
        <v>26</v>
      </c>
      <c r="C23" s="235"/>
      <c r="D23" s="18" t="s">
        <v>0</v>
      </c>
      <c r="E23" s="234" t="s">
        <v>26</v>
      </c>
      <c r="F23" s="235"/>
      <c r="G23" s="19" t="s">
        <v>0</v>
      </c>
      <c r="H23" s="234" t="s">
        <v>26</v>
      </c>
      <c r="I23" s="235"/>
      <c r="J23" s="18" t="s">
        <v>0</v>
      </c>
      <c r="K23" s="234" t="s">
        <v>26</v>
      </c>
      <c r="L23" s="235"/>
      <c r="M23" s="18" t="s">
        <v>0</v>
      </c>
      <c r="N23" s="234" t="s">
        <v>26</v>
      </c>
      <c r="O23" s="235"/>
      <c r="P23" s="18" t="s">
        <v>0</v>
      </c>
      <c r="Q23" s="234" t="s">
        <v>26</v>
      </c>
      <c r="R23" s="235"/>
    </row>
    <row r="24" spans="1:18" ht="25.5">
      <c r="A24" s="20"/>
      <c r="B24" s="21" t="s">
        <v>72</v>
      </c>
      <c r="C24" s="16" t="s">
        <v>106</v>
      </c>
      <c r="D24" s="20"/>
      <c r="E24" s="21" t="s">
        <v>72</v>
      </c>
      <c r="F24" s="16" t="s">
        <v>106</v>
      </c>
      <c r="G24" s="19"/>
      <c r="H24" s="21" t="s">
        <v>72</v>
      </c>
      <c r="I24" s="16" t="s">
        <v>106</v>
      </c>
      <c r="J24" s="20"/>
      <c r="K24" s="21" t="s">
        <v>72</v>
      </c>
      <c r="L24" s="16" t="s">
        <v>106</v>
      </c>
      <c r="M24" s="20"/>
      <c r="N24" s="21" t="s">
        <v>72</v>
      </c>
      <c r="O24" s="16" t="s">
        <v>106</v>
      </c>
      <c r="P24" s="20"/>
      <c r="Q24" s="33" t="s">
        <v>72</v>
      </c>
      <c r="R24" s="16" t="s">
        <v>106</v>
      </c>
    </row>
    <row r="25" spans="1:18" ht="30">
      <c r="A25" s="13"/>
      <c r="B25" s="27"/>
      <c r="C25" s="27"/>
      <c r="D25" s="13" t="s">
        <v>31</v>
      </c>
      <c r="E25" s="24">
        <v>100</v>
      </c>
      <c r="F25" s="25">
        <v>100</v>
      </c>
      <c r="G25" s="15" t="s">
        <v>147</v>
      </c>
      <c r="H25" s="25">
        <v>50</v>
      </c>
      <c r="I25" s="25">
        <v>50</v>
      </c>
      <c r="J25" s="38"/>
      <c r="K25" s="38"/>
      <c r="L25" s="25"/>
      <c r="M25" s="13" t="s">
        <v>31</v>
      </c>
      <c r="N25" s="24">
        <v>100</v>
      </c>
      <c r="O25" s="24">
        <v>100</v>
      </c>
      <c r="P25" s="13" t="s">
        <v>148</v>
      </c>
      <c r="Q25" s="24">
        <v>60</v>
      </c>
      <c r="R25" s="24">
        <v>100</v>
      </c>
    </row>
    <row r="26" spans="1:18" ht="60">
      <c r="A26" s="13" t="s">
        <v>193</v>
      </c>
      <c r="B26" s="26" t="s">
        <v>195</v>
      </c>
      <c r="C26" s="26" t="s">
        <v>196</v>
      </c>
      <c r="D26" s="13" t="s">
        <v>103</v>
      </c>
      <c r="E26" s="27" t="s">
        <v>22</v>
      </c>
      <c r="F26" s="27" t="s">
        <v>59</v>
      </c>
      <c r="G26" s="13" t="s">
        <v>123</v>
      </c>
      <c r="H26" s="27" t="s">
        <v>23</v>
      </c>
      <c r="I26" s="27" t="s">
        <v>23</v>
      </c>
      <c r="J26" s="13" t="s">
        <v>126</v>
      </c>
      <c r="K26" s="34" t="s">
        <v>109</v>
      </c>
      <c r="L26" s="34" t="s">
        <v>109</v>
      </c>
      <c r="M26" s="13" t="s">
        <v>82</v>
      </c>
      <c r="N26" s="27" t="s">
        <v>22</v>
      </c>
      <c r="O26" s="27" t="s">
        <v>22</v>
      </c>
      <c r="P26" s="37" t="s">
        <v>124</v>
      </c>
      <c r="Q26" s="27">
        <v>90</v>
      </c>
      <c r="R26" s="27">
        <v>75</v>
      </c>
    </row>
    <row r="27" spans="1:18" ht="75">
      <c r="A27" s="15" t="s">
        <v>179</v>
      </c>
      <c r="B27" s="28" t="s">
        <v>78</v>
      </c>
      <c r="C27" s="28">
        <v>200</v>
      </c>
      <c r="D27" s="38"/>
      <c r="E27" s="38"/>
      <c r="F27" s="38"/>
      <c r="G27" s="13" t="s">
        <v>180</v>
      </c>
      <c r="H27" s="27" t="s">
        <v>113</v>
      </c>
      <c r="I27" s="27">
        <v>180</v>
      </c>
      <c r="J27" s="15" t="s">
        <v>176</v>
      </c>
      <c r="K27" s="25" t="s">
        <v>78</v>
      </c>
      <c r="L27" s="25">
        <v>200</v>
      </c>
      <c r="M27" s="38"/>
      <c r="N27" s="38"/>
      <c r="O27" s="38"/>
      <c r="P27" s="15" t="s">
        <v>36</v>
      </c>
      <c r="Q27" s="28" t="s">
        <v>113</v>
      </c>
      <c r="R27" s="28" t="s">
        <v>113</v>
      </c>
    </row>
    <row r="28" spans="1:18" ht="30">
      <c r="A28" s="13" t="s">
        <v>128</v>
      </c>
      <c r="B28" s="27" t="s">
        <v>56</v>
      </c>
      <c r="C28" s="27" t="s">
        <v>56</v>
      </c>
      <c r="D28" s="13" t="s">
        <v>77</v>
      </c>
      <c r="E28" s="27" t="s">
        <v>55</v>
      </c>
      <c r="F28" s="27" t="s">
        <v>55</v>
      </c>
      <c r="G28" s="13" t="s">
        <v>169</v>
      </c>
      <c r="H28" s="27">
        <v>200</v>
      </c>
      <c r="I28" s="27">
        <v>200</v>
      </c>
      <c r="J28" s="13" t="s">
        <v>181</v>
      </c>
      <c r="K28" s="26" t="s">
        <v>119</v>
      </c>
      <c r="L28" s="26" t="s">
        <v>119</v>
      </c>
      <c r="M28" s="15" t="s">
        <v>91</v>
      </c>
      <c r="N28" s="25">
        <v>200</v>
      </c>
      <c r="O28" s="25">
        <v>200</v>
      </c>
      <c r="P28" s="13" t="s">
        <v>74</v>
      </c>
      <c r="Q28" s="27" t="s">
        <v>56</v>
      </c>
      <c r="R28" s="27" t="s">
        <v>56</v>
      </c>
    </row>
    <row r="29" spans="1:18" ht="15">
      <c r="A29" s="13" t="s">
        <v>29</v>
      </c>
      <c r="B29" s="24">
        <v>25</v>
      </c>
      <c r="C29" s="24">
        <v>20</v>
      </c>
      <c r="D29" s="13" t="s">
        <v>29</v>
      </c>
      <c r="E29" s="24">
        <v>25</v>
      </c>
      <c r="F29" s="24">
        <v>20</v>
      </c>
      <c r="G29" s="13" t="s">
        <v>29</v>
      </c>
      <c r="H29" s="24">
        <v>30</v>
      </c>
      <c r="I29" s="24">
        <v>30</v>
      </c>
      <c r="J29" s="13" t="s">
        <v>29</v>
      </c>
      <c r="K29" s="24">
        <v>30</v>
      </c>
      <c r="L29" s="24">
        <v>20</v>
      </c>
      <c r="M29" s="13" t="s">
        <v>29</v>
      </c>
      <c r="N29" s="24">
        <v>30</v>
      </c>
      <c r="O29" s="24">
        <v>30</v>
      </c>
      <c r="P29" s="13" t="s">
        <v>29</v>
      </c>
      <c r="Q29" s="24">
        <v>30</v>
      </c>
      <c r="R29" s="24" t="s">
        <v>102</v>
      </c>
    </row>
    <row r="30" spans="1:18" ht="15">
      <c r="A30" s="13" t="s">
        <v>30</v>
      </c>
      <c r="B30" s="24">
        <v>30</v>
      </c>
      <c r="C30" s="24">
        <v>30</v>
      </c>
      <c r="D30" s="13" t="s">
        <v>30</v>
      </c>
      <c r="E30" s="24">
        <v>20</v>
      </c>
      <c r="F30" s="24">
        <v>30</v>
      </c>
      <c r="G30" s="13" t="s">
        <v>30</v>
      </c>
      <c r="H30" s="24" t="s">
        <v>102</v>
      </c>
      <c r="I30" s="24">
        <v>30</v>
      </c>
      <c r="J30" s="13" t="s">
        <v>30</v>
      </c>
      <c r="K30" s="24" t="s">
        <v>102</v>
      </c>
      <c r="L30" s="24">
        <v>30</v>
      </c>
      <c r="M30" s="13" t="s">
        <v>30</v>
      </c>
      <c r="N30" s="24" t="s">
        <v>102</v>
      </c>
      <c r="O30" s="24">
        <v>30</v>
      </c>
      <c r="P30" s="13" t="s">
        <v>30</v>
      </c>
      <c r="Q30" s="24" t="s">
        <v>102</v>
      </c>
      <c r="R30" s="24">
        <v>30</v>
      </c>
    </row>
    <row r="31" spans="1:18" ht="15">
      <c r="A31" s="29" t="s">
        <v>15</v>
      </c>
      <c r="B31" s="30">
        <v>528</v>
      </c>
      <c r="C31" s="30">
        <v>550</v>
      </c>
      <c r="D31" s="29" t="s">
        <v>15</v>
      </c>
      <c r="E31" s="30">
        <v>545</v>
      </c>
      <c r="F31" s="30">
        <v>550</v>
      </c>
      <c r="G31" s="29" t="s">
        <v>15</v>
      </c>
      <c r="H31" s="30">
        <v>538</v>
      </c>
      <c r="I31" s="30">
        <v>590</v>
      </c>
      <c r="J31" s="29" t="s">
        <v>15</v>
      </c>
      <c r="K31" s="30">
        <v>513</v>
      </c>
      <c r="L31" s="30">
        <v>550</v>
      </c>
      <c r="M31" s="29" t="s">
        <v>15</v>
      </c>
      <c r="N31" s="30">
        <v>530</v>
      </c>
      <c r="O31" s="30">
        <v>560</v>
      </c>
      <c r="P31" s="29" t="s">
        <v>15</v>
      </c>
      <c r="Q31" s="30">
        <v>533</v>
      </c>
      <c r="R31" s="30">
        <v>558</v>
      </c>
    </row>
    <row r="32" spans="1:18" ht="15">
      <c r="A32" s="32" t="s">
        <v>65</v>
      </c>
      <c r="B32" s="157">
        <v>18.4</v>
      </c>
      <c r="C32" s="157">
        <v>22.5</v>
      </c>
      <c r="D32" s="32"/>
      <c r="E32" s="157">
        <v>19.64</v>
      </c>
      <c r="F32" s="157">
        <v>22.94</v>
      </c>
      <c r="G32" s="158"/>
      <c r="H32" s="157">
        <v>15.99</v>
      </c>
      <c r="I32" s="157">
        <v>18.88</v>
      </c>
      <c r="J32" s="158"/>
      <c r="K32" s="157">
        <v>16.17</v>
      </c>
      <c r="L32" s="157">
        <v>18.31</v>
      </c>
      <c r="M32" s="158"/>
      <c r="N32" s="157">
        <v>15.82</v>
      </c>
      <c r="O32" s="157">
        <v>17.8</v>
      </c>
      <c r="P32" s="158"/>
      <c r="Q32" s="157">
        <v>20.05</v>
      </c>
      <c r="R32" s="157">
        <v>21.79</v>
      </c>
    </row>
    <row r="33" spans="1:18" ht="15">
      <c r="A33" s="32" t="s">
        <v>66</v>
      </c>
      <c r="B33" s="157">
        <v>18.66</v>
      </c>
      <c r="C33" s="157">
        <v>23.89</v>
      </c>
      <c r="D33" s="32"/>
      <c r="E33" s="157">
        <v>20.41</v>
      </c>
      <c r="F33" s="157">
        <v>24.06</v>
      </c>
      <c r="G33" s="158"/>
      <c r="H33" s="157">
        <v>15.13</v>
      </c>
      <c r="I33" s="157">
        <v>18.04</v>
      </c>
      <c r="J33" s="158"/>
      <c r="K33" s="157">
        <v>16.57</v>
      </c>
      <c r="L33" s="157">
        <v>18.83</v>
      </c>
      <c r="M33" s="158"/>
      <c r="N33" s="157">
        <v>16.41</v>
      </c>
      <c r="O33" s="157">
        <v>17.57</v>
      </c>
      <c r="P33" s="158"/>
      <c r="Q33" s="157">
        <v>18.99</v>
      </c>
      <c r="R33" s="157">
        <v>24.11</v>
      </c>
    </row>
    <row r="34" spans="1:18" ht="15">
      <c r="A34" s="14" t="s">
        <v>67</v>
      </c>
      <c r="B34" s="157">
        <v>87.65</v>
      </c>
      <c r="C34" s="157">
        <v>96.22</v>
      </c>
      <c r="D34" s="14"/>
      <c r="E34" s="157">
        <v>79.78</v>
      </c>
      <c r="F34" s="157">
        <v>93.32</v>
      </c>
      <c r="G34" s="158"/>
      <c r="H34" s="157">
        <v>64.11</v>
      </c>
      <c r="I34" s="157">
        <v>77.58</v>
      </c>
      <c r="J34" s="158"/>
      <c r="K34" s="157">
        <v>63.98</v>
      </c>
      <c r="L34" s="157">
        <v>74.07</v>
      </c>
      <c r="M34" s="158"/>
      <c r="N34" s="157">
        <v>65.93</v>
      </c>
      <c r="O34" s="157">
        <v>77.81</v>
      </c>
      <c r="P34" s="158"/>
      <c r="Q34" s="157">
        <v>82.15</v>
      </c>
      <c r="R34" s="157">
        <v>90.96</v>
      </c>
    </row>
    <row r="35" spans="1:18" ht="15">
      <c r="A35" s="14" t="s">
        <v>68</v>
      </c>
      <c r="B35" s="157">
        <v>587.25</v>
      </c>
      <c r="C35" s="157">
        <v>646.6</v>
      </c>
      <c r="D35" s="14"/>
      <c r="E35" s="157">
        <v>593.77</v>
      </c>
      <c r="F35" s="157">
        <v>703.2</v>
      </c>
      <c r="G35" s="158"/>
      <c r="H35" s="157">
        <v>456.45</v>
      </c>
      <c r="I35" s="157">
        <v>549.3</v>
      </c>
      <c r="J35" s="158"/>
      <c r="K35" s="157">
        <v>489.05</v>
      </c>
      <c r="L35" s="157">
        <v>558.01</v>
      </c>
      <c r="M35" s="158"/>
      <c r="N35" s="157">
        <v>481.8</v>
      </c>
      <c r="O35" s="157">
        <v>541.2</v>
      </c>
      <c r="P35" s="158"/>
      <c r="Q35" s="157">
        <v>600.32</v>
      </c>
      <c r="R35" s="157">
        <v>662.48</v>
      </c>
    </row>
    <row r="36" spans="1:18" ht="15">
      <c r="A36" s="132"/>
      <c r="B36" s="133"/>
      <c r="C36" s="133"/>
      <c r="D36" s="133"/>
      <c r="E36" s="133"/>
      <c r="F36" s="133"/>
      <c r="J36" s="133"/>
      <c r="K36" s="133"/>
      <c r="L36" s="133"/>
      <c r="M36" s="133"/>
      <c r="N36" s="133"/>
      <c r="O36" s="133"/>
      <c r="P36" s="133"/>
      <c r="Q36" s="133"/>
      <c r="R36" s="134"/>
    </row>
    <row r="37" spans="1:18" ht="1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1:18" ht="1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</row>
    <row r="39" spans="1:18" ht="1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18" ht="1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  <row r="41" spans="1:18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</sheetData>
  <sheetProtection/>
  <mergeCells count="32">
    <mergeCell ref="A22:C22"/>
    <mergeCell ref="Q6:R6"/>
    <mergeCell ref="Q23:R23"/>
    <mergeCell ref="A21:R21"/>
    <mergeCell ref="H6:I6"/>
    <mergeCell ref="K6:L6"/>
    <mergeCell ref="M22:O22"/>
    <mergeCell ref="N23:O23"/>
    <mergeCell ref="H23:I23"/>
    <mergeCell ref="K23:L23"/>
    <mergeCell ref="P5:R5"/>
    <mergeCell ref="J5:L5"/>
    <mergeCell ref="A20:R20"/>
    <mergeCell ref="B23:C23"/>
    <mergeCell ref="P22:R22"/>
    <mergeCell ref="E6:F6"/>
    <mergeCell ref="B6:C6"/>
    <mergeCell ref="E23:F23"/>
    <mergeCell ref="G22:I22"/>
    <mergeCell ref="M11:O11"/>
    <mergeCell ref="J22:L22"/>
    <mergeCell ref="N6:O6"/>
    <mergeCell ref="A1:Q1"/>
    <mergeCell ref="A2:G2"/>
    <mergeCell ref="A3:G3"/>
    <mergeCell ref="A5:C5"/>
    <mergeCell ref="G5:I5"/>
    <mergeCell ref="L2:O2"/>
    <mergeCell ref="M5:O5"/>
    <mergeCell ref="D5:F5"/>
    <mergeCell ref="A4:R4"/>
    <mergeCell ref="M3:O3"/>
  </mergeCells>
  <printOptions/>
  <pageMargins left="0" right="0" top="0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Rakhimeker</cp:lastModifiedBy>
  <cp:lastPrinted>2023-12-27T06:23:48Z</cp:lastPrinted>
  <dcterms:created xsi:type="dcterms:W3CDTF">2020-08-10T12:56:14Z</dcterms:created>
  <dcterms:modified xsi:type="dcterms:W3CDTF">2023-12-27T06:24:41Z</dcterms:modified>
  <cp:category/>
  <cp:version/>
  <cp:contentType/>
  <cp:contentStatus/>
</cp:coreProperties>
</file>